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inova\Desktop\"/>
    </mc:Choice>
  </mc:AlternateContent>
  <bookViews>
    <workbookView xWindow="0" yWindow="0" windowWidth="28800" windowHeight="12300"/>
  </bookViews>
  <sheets>
    <sheet name="BANM_Prehľad projekov" sheetId="1" r:id="rId1"/>
  </sheets>
  <calcPr calcId="162913"/>
</workbook>
</file>

<file path=xl/calcChain.xml><?xml version="1.0" encoding="utf-8"?>
<calcChain xmlns="http://schemas.openxmlformats.org/spreadsheetml/2006/main">
  <c r="R4" i="1" l="1"/>
  <c r="P3" i="1" l="1"/>
  <c r="O3" i="1"/>
  <c r="R5" i="1"/>
  <c r="Q5" i="1"/>
  <c r="Q3" i="1" s="1"/>
  <c r="Q13" i="1"/>
  <c r="Q17" i="1"/>
  <c r="Q14" i="1"/>
  <c r="Q7" i="1"/>
  <c r="R23" i="1" l="1"/>
  <c r="R24" i="1"/>
  <c r="S24" i="1"/>
  <c r="P9" i="1" l="1"/>
  <c r="Q9" i="1"/>
  <c r="O9" i="1"/>
  <c r="R10" i="1"/>
  <c r="R7" i="1" l="1"/>
  <c r="R8" i="1" l="1"/>
  <c r="R6" i="1"/>
  <c r="R3" i="1" s="1"/>
  <c r="R19" i="1" l="1"/>
  <c r="R26" i="1"/>
  <c r="P18" i="1"/>
  <c r="Q18" i="1"/>
  <c r="P30" i="1"/>
  <c r="Q30" i="1"/>
  <c r="O35" i="1"/>
  <c r="P35" i="1"/>
  <c r="Q35" i="1"/>
  <c r="P39" i="1"/>
  <c r="Q39" i="1"/>
  <c r="O39" i="1"/>
  <c r="P45" i="1"/>
  <c r="Q45" i="1"/>
  <c r="P51" i="1"/>
  <c r="Q51" i="1"/>
  <c r="P54" i="1"/>
  <c r="Q54" i="1"/>
  <c r="P62" i="1"/>
  <c r="Q62" i="1"/>
  <c r="R62" i="1"/>
  <c r="P67" i="1"/>
  <c r="Q67" i="1"/>
  <c r="R67" i="1"/>
  <c r="P73" i="1"/>
  <c r="Q73" i="1"/>
  <c r="R73" i="1"/>
  <c r="R11" i="1"/>
  <c r="R12" i="1" l="1"/>
  <c r="R41" i="1" l="1"/>
  <c r="R34" i="1"/>
  <c r="O50" i="1" l="1"/>
  <c r="O45" i="1" s="1"/>
  <c r="R46" i="1"/>
  <c r="R47" i="1"/>
  <c r="O29" i="1"/>
  <c r="O18" i="1" s="1"/>
  <c r="R27" i="1"/>
  <c r="O53" i="1"/>
  <c r="O51" i="1" s="1"/>
  <c r="R52" i="1"/>
  <c r="R51" i="1" s="1"/>
  <c r="O58" i="1"/>
  <c r="O59" i="1"/>
  <c r="O57" i="1"/>
  <c r="O65" i="1"/>
  <c r="O71" i="1"/>
  <c r="O72" i="1"/>
  <c r="O70" i="1"/>
  <c r="O69" i="1"/>
  <c r="O76" i="1"/>
  <c r="O75" i="1"/>
  <c r="O60" i="1"/>
  <c r="R56" i="1"/>
  <c r="O64" i="1"/>
  <c r="O66" i="1"/>
  <c r="O63" i="1"/>
  <c r="O62" i="1" s="1"/>
  <c r="O68" i="1"/>
  <c r="O77" i="1"/>
  <c r="O67" i="1" l="1"/>
  <c r="R13" i="1"/>
  <c r="R14" i="1"/>
  <c r="R15" i="1"/>
  <c r="R16" i="1" l="1"/>
  <c r="R17" i="1" l="1"/>
  <c r="R9" i="1" s="1"/>
  <c r="R28" i="1" l="1"/>
  <c r="R55" i="1"/>
  <c r="R54" i="1" s="1"/>
  <c r="R36" i="1" l="1"/>
  <c r="R32" i="1"/>
  <c r="O33" i="1"/>
  <c r="R33" i="1" l="1"/>
  <c r="O30" i="1"/>
  <c r="R49" i="1"/>
  <c r="R20" i="1" l="1"/>
  <c r="R21" i="1"/>
  <c r="R22" i="1"/>
  <c r="R25" i="1"/>
  <c r="R37" i="1"/>
  <c r="R38" i="1"/>
  <c r="R42" i="1"/>
  <c r="R43" i="1"/>
  <c r="R44" i="1"/>
  <c r="R48" i="1"/>
  <c r="R45" i="1" s="1"/>
  <c r="R31" i="1"/>
  <c r="R30" i="1" s="1"/>
  <c r="R35" i="1" l="1"/>
  <c r="R39" i="1"/>
  <c r="R18" i="1"/>
  <c r="O74" i="1"/>
  <c r="O73" i="1" s="1"/>
  <c r="O61" i="1"/>
  <c r="O54" i="1" s="1"/>
</calcChain>
</file>

<file path=xl/sharedStrings.xml><?xml version="1.0" encoding="utf-8"?>
<sst xmlns="http://schemas.openxmlformats.org/spreadsheetml/2006/main" count="636" uniqueCount="314">
  <si>
    <t>Názov projektu</t>
  </si>
  <si>
    <t>NFP302070BST3</t>
  </si>
  <si>
    <t>Zlepšenie úrovne technického vybavenia Strediska kultúry Vajnorská, Bratislava - Nové Mesto</t>
  </si>
  <si>
    <t>NFP302070BSP2</t>
  </si>
  <si>
    <t>Zlepšenie úrovne technického vybavenia Domu kultúry Kramáre, Bratislava - Nové Mesto</t>
  </si>
  <si>
    <t>Zlepšenie úrovne technického vybavenia Knižnice Bratislava – Nové Mesto, Pionierska 12</t>
  </si>
  <si>
    <t>Rozšírenie kapacít tried ZŠ Odborárska č.2</t>
  </si>
  <si>
    <t>Rozvoj opatrovateľskej služby v Mestskej časti-Bratislava Nové Mesto</t>
  </si>
  <si>
    <t>Adaptácia parku na Račianskom mýte prostredníctvom vodozádržných opatrení</t>
  </si>
  <si>
    <t>NFP310020ARR8</t>
  </si>
  <si>
    <t>Vodozádržné opatrenia v areáli ZŠ s MŠ Odborárska</t>
  </si>
  <si>
    <t>Detské jasle Vihorlatská</t>
  </si>
  <si>
    <t>MŠ Vihorlatská</t>
  </si>
  <si>
    <t>NFP302020X040</t>
  </si>
  <si>
    <t>Centrum včasnej intervencie</t>
  </si>
  <si>
    <t>NFP302020W522</t>
  </si>
  <si>
    <t>Zariadenie pre seniorov</t>
  </si>
  <si>
    <t>NFP310020S678</t>
  </si>
  <si>
    <t>Úprava a obnova parku Bellova ulica</t>
  </si>
  <si>
    <t>Podpora opatrovateľskej služby</t>
  </si>
  <si>
    <t>NFP310020R291</t>
  </si>
  <si>
    <t>Revitalizácia parku Ľudové námestie</t>
  </si>
  <si>
    <t>IKT učebňa ZŠ Jeséniova</t>
  </si>
  <si>
    <t>Polytechnická učebňa ZŠ Sibírska</t>
  </si>
  <si>
    <t>Biologicko-chemická a jazyková učebňa ZŠ Riazanská</t>
  </si>
  <si>
    <t>Novostavba MŠ Teplická</t>
  </si>
  <si>
    <t>Stav žiadosti</t>
  </si>
  <si>
    <t>Výzva</t>
  </si>
  <si>
    <t>Stav projektu</t>
  </si>
  <si>
    <t>Schválená</t>
  </si>
  <si>
    <t>Rok 2021</t>
  </si>
  <si>
    <t>Rok 2020</t>
  </si>
  <si>
    <t>Rok 2019</t>
  </si>
  <si>
    <t>Rok 2018</t>
  </si>
  <si>
    <t>Žiadateľ/Prijímateľ</t>
  </si>
  <si>
    <t>Rok 2017</t>
  </si>
  <si>
    <t>Rok 2016</t>
  </si>
  <si>
    <t>MČ BA-Nové Mesto</t>
  </si>
  <si>
    <t>Vyhlasovateľ výzvy/ Poskytovateľ pomoci</t>
  </si>
  <si>
    <t>Forma podpory</t>
  </si>
  <si>
    <t>grant / eurofondy</t>
  </si>
  <si>
    <t>Predloženie žiadosti</t>
  </si>
  <si>
    <t>Anotácia projektu</t>
  </si>
  <si>
    <t>Poznámka</t>
  </si>
  <si>
    <t>Ministerstvo investícií, regionálneho rozvoja a informatizácie SR</t>
  </si>
  <si>
    <t>Ministerstvo kultúry SR</t>
  </si>
  <si>
    <t>06/2022-02/2023
(9 mesiacov)</t>
  </si>
  <si>
    <t>Ministerstvo práce, sociálnych vecí a rodiny SR</t>
  </si>
  <si>
    <t>312081BHB4</t>
  </si>
  <si>
    <t>12/2022-11/2023
(24 mesiacov)</t>
  </si>
  <si>
    <t>V realizácii</t>
  </si>
  <si>
    <t>Ministerstvo životného prostredia SR</t>
  </si>
  <si>
    <t>Amt der Niederösterreichischen Landesregierung, Abt. Kindergärten (AT)</t>
  </si>
  <si>
    <t>IROP-PO7-SC77-2021-75 – Podpora udržateľnosti a odolnosti kultúrnych inštitúcii</t>
  </si>
  <si>
    <t>IROP-PO7-SC74-2021-73 – Zvýšenie kapacít základných škôl Bratislavského kraja</t>
  </si>
  <si>
    <t>OP ĽZ DOP 2021/8.1.1/01 – Podpora opatrovateľskej služby II</t>
  </si>
  <si>
    <t>OPKZP-PO2-SC211-2020-62 – Vodozádržné opatrenia v urbanizovanej krajine</t>
  </si>
  <si>
    <t>INTERREG V-A SK-AT/2016/04 – Program spolupráce Interreg V-A Slovenská republika - Rakúsko</t>
  </si>
  <si>
    <t>07/2021-01/2022
(7 mesiacov)</t>
  </si>
  <si>
    <t>302021AMR4</t>
  </si>
  <si>
    <t>IROP-PO2-SC211-2018-34 – Podpora a rozvoj služieb starostlivosti o deti do troch rokov veku dieťaťa na komunitnej úrovni</t>
  </si>
  <si>
    <t>03/2022-02/2023
(12 mesiacov)</t>
  </si>
  <si>
    <t>IROP-PO2-SC221-2018-35 – Zvýšenie kapacít infraštruktúry materských škôl</t>
  </si>
  <si>
    <t>04/2020-05/2021
(14 mesiacov)</t>
  </si>
  <si>
    <t>302021X867</t>
  </si>
  <si>
    <t>Rozhodnutie o žiadosti</t>
  </si>
  <si>
    <t>IROP-PO2-SC211-2018-27 – Podpora poskytovania nových a existujúcich sociálnych služieb a sociálnoprávnej ochrany detí a sociálnej kurately v zariadeniach na komunitnej úrovni</t>
  </si>
  <si>
    <t>11/2019-04/2021
(18 mesiacov)</t>
  </si>
  <si>
    <t>03/2020-07/2021
(17 mesiacov)</t>
  </si>
  <si>
    <t>OPKZP-PO2-SC211-2018-40 – Vodozádržné opatrenia v urbanizovanej krajine (v intraviláne obcí)</t>
  </si>
  <si>
    <t>03/2019-08/2020
(6 mesiacov)</t>
  </si>
  <si>
    <t>305041Q624</t>
  </si>
  <si>
    <t>03/2017-10/2022
(44 mesiacov)</t>
  </si>
  <si>
    <t>OP ĽZ DOP 2018/4.2.1/01 – Podpora opatrovateľskej služby</t>
  </si>
  <si>
    <t>312041R445</t>
  </si>
  <si>
    <t>02/2019-01/2021
(24 mesiacov)</t>
  </si>
  <si>
    <t>06/2018-09/2018
(4 mesiace)</t>
  </si>
  <si>
    <t>-</t>
  </si>
  <si>
    <t>IROP-PO2-SC222-2016-13 – Budovanie a zlepšenie technického vybavenia jazykových učební, školských knižníc, odborných učební rôzneho druhu v ZŠ</t>
  </si>
  <si>
    <t>IROP-PO2-SC221-2016-10 – Zvýšenie kapacít infraštruktúry materských škôl</t>
  </si>
  <si>
    <t>302021M541</t>
  </si>
  <si>
    <t>07/2020-12/2020
(6 mesiacov)</t>
  </si>
  <si>
    <t>302021M536</t>
  </si>
  <si>
    <t>08/2019-12/2020
(17 mesiacov)</t>
  </si>
  <si>
    <t>302021M542</t>
  </si>
  <si>
    <t>05/2020-12/2020
(8 mesiacov)</t>
  </si>
  <si>
    <t>02/2022-11/2022
(10 mesiacov)</t>
  </si>
  <si>
    <t>302021K822</t>
  </si>
  <si>
    <t>Stredisko kultúry Bratislava - Nové Mesto</t>
  </si>
  <si>
    <t>dotácia</t>
  </si>
  <si>
    <t>162/2020</t>
  </si>
  <si>
    <t>Fond na podporu športu</t>
  </si>
  <si>
    <t>2020/001 – Výstavba, rekonštrukcia a modernizácia športovej infraštruktúry</t>
  </si>
  <si>
    <t>Grantový program pre rozvoj športu a vzdelávania v Bratislave pre rok 2022</t>
  </si>
  <si>
    <t>Magistrát hl. mesta SR Bratislavy</t>
  </si>
  <si>
    <t>Grantový program pre rozvoj športu a vzdelávania v Bratislave pre rok 2020</t>
  </si>
  <si>
    <t>Rekonštrukcia športového areálu pre Kramáre a Kolibu</t>
  </si>
  <si>
    <t>Rekonštrukcia športového areálu na Riazanskej ulici - Školak klub - exteriér</t>
  </si>
  <si>
    <t>03/2022-08/2022
(6 mesiacov)</t>
  </si>
  <si>
    <t>66422/2021</t>
  </si>
  <si>
    <t>Rok 2015</t>
  </si>
  <si>
    <t>Relevantná štúdia sanácie lokality Zátišie s nezákonne umiestneným odpadom</t>
  </si>
  <si>
    <t>Environmentálny fond</t>
  </si>
  <si>
    <t>0572/2015</t>
  </si>
  <si>
    <t>Rozšírenie kapacity MŠ Kalinčiakova</t>
  </si>
  <si>
    <t>Ministerstvo školstva, vedy, výskumu a športu SR</t>
  </si>
  <si>
    <t>05/2015-12/2016
(20 mesiacov)</t>
  </si>
  <si>
    <t>0658/2021</t>
  </si>
  <si>
    <t>Inovatívne prístupy priestorových riešení a výučby v ZŠ s MŠ</t>
  </si>
  <si>
    <t>Revitalizácia športoviska Pionierska</t>
  </si>
  <si>
    <t>Nedostatok finančných prostriedkov alokovaných na výzvu zo strany FnPŠ.</t>
  </si>
  <si>
    <t>Neschválená</t>
  </si>
  <si>
    <t>2021/004 – Výstavba, rekonštrukcia a modernizácia športovej infraštruktúry</t>
  </si>
  <si>
    <t>91/2022</t>
  </si>
  <si>
    <t>Rok 2022</t>
  </si>
  <si>
    <t xml:space="preserve">Navrhované riešenie rekonštrukcie a výstavby športoviska vychádza z potrieb samotných školských zariadení, športových klubov pôsobiacich v meste/MČ a v centre voľného času a tiež od obyvateľov, ktorým bude športovisko slúžiť na voľnočasové aktivity. Projekt vychádza z pôvodného konceptu športoviska, v duchu vnútro-blokového mestského športoviska a zahŕňa nasledovné športoviská: 1. Ihrisko A - basketbal, volejbal, 2. Ihrisko B - futbal, basketbal, 3. Multifunkčné ihrisko C ako aj ďalšiu športovú infraštruktúru. Okrem povrchových úprav športových plôch projekt rieši verejný mobiliár, sadové úpravy i celkový koncept priestoru.
</t>
  </si>
  <si>
    <t xml:space="preserve">Zlepšenie úrovne hygienických štandardov kultúrnej inštitúcie a zabezpečenie materiálno-technického vybavenia, ktoré bude slúžiť na ochranu zdravia v boji proti COVID-19 v Stredisku kultúry Vajnorská, Bratislava - Nové Mesto, a to pre návštevníkov, ako aj osoby pôsobiace v zázemí kultúrnej inštitúcie. Plánované výdavky: Javisková technika – scénické ozvučenie – veľká sála, Javisková technika – scénické osvetlenie - veľká sála, Klimatizácia a čistenie vzduchu – galéria, vstupné priestory, veľká sála.
</t>
  </si>
  <si>
    <t xml:space="preserve">Zlepšenie úrovne hygienických štandardov kultúrnej inštitúcie a zabezpečenie materiálno-technického vybavenia, ktoré bude slúžiť na ochranu zdravia v boji proti COVID-19 v Dome kultúry Kramáre, a to pre návštevníkov, ako aj osoby pôsobiace v zázemí kultúrnej inštitúcie. Plánované výdavky: Streaming Osvetlenie, Videotechnika, Klimatizácia a čistenie vzduchu.
</t>
  </si>
  <si>
    <t xml:space="preserve">Zlepšenie úrovne hygienických štandardov kultúrnej inštitúcie a zabezpečenie materiálno-technického vybavenia, ktoré bude slúžiť na ochranu zdravia v boji proti COVID-19 v Knižnici Bratislava Nové Mesto, a to pre návštevníkov, ako aj osoby pôsobiace v zázemí kultúrnej inštitúcie. Plánované výdavky: Streaming Osvetlenie, Videotechnika, Klimatizácia a čistenie vzduchu.
</t>
  </si>
  <si>
    <t xml:space="preserve">Zvýšenie kapacity v jestvujúcej  základnej škole v koncepte SMART školy, s  víziou pre moderné  vzdelávanie v škole i mimo nej, a to v zdravom vnútornom prostredí a s nízkou energetickou náročnosťou s využitím obnoviteľných zdrojov energie.  Projekt bude realizovaný 3 hlavnými aktivitami: A1- výstavba nového pavilónu školy, A2-výstavba výdajne a jedálne a A3- dobudovanie areálu.
</t>
  </si>
  <si>
    <t xml:space="preserve">Cieľom projektu je zrekonštruovať ihriská, vytvoriť novú tartanovú dráhu pri multifunkčnom ihrisku, vytvoriť dopravné ihrisko pre deti a voľnočasový priestor pre všetkých obyvateľov Nového Mesta ako aj Bratislavy. Ihriská ŠKOLAK KLUB budú voľne dostupné širokej verejnosti. Ihriská sú momentálne v zlom technickom stave, nedosahujú bezpečnostné požiadavky.
</t>
  </si>
  <si>
    <t xml:space="preserve">Zabezpečenie dostupnosti domácej opatrovateľskej služby za účelom predchádzania umiestňovania klientov do pobytových zariadení. Uvedený cieľ bude dosiahnutý prostredníctvom hlavnej aktivity "Poskytovanie opatrovateľskej služby v domácnom prostredí". Tú budú realizovať opatrovateľky, zamestnankyne Mestskej časti Bratislava-Nové Mesto pre obyvateľov MČ.
</t>
  </si>
  <si>
    <t xml:space="preserve">Realizácia vodozádržných opatrení v parku na Račianskom Mýte v Bratislave-Nové Mesto v rozsahu: 2 dažďové záhrady, nahradenie nepriepustných povrchov za spevnené priepustné povrchy s vododozádržnou funkciou (polovegetačné zatrávňovacie tvárnice,  štrk v stabilizačných rohožiach, vodopriepustný betón) a za plochy zelene s funkčnou vegetáciou, 2 podpovrchové vsakovacie poldre, vsakovací rigol. Tiež sa zrevitalizuje trávnik, ošetria a výsadia nové stromy v celom parku a vybudujú 3 vodné prvky pre ľudí. 
</t>
  </si>
  <si>
    <t xml:space="preserve">Zlepšenie odolnosti areálu ZŠ a MŠ Odborárska voči nepriaznivým dôsledkom klimatickej zmeny a eliminácie jej negatívnych dopadov a to prostredníctvom vybudovania 3 funkčne nezávislých vodozádržných opatrení (VO): VO č.1 - Spevnené plochy (náhrada nepriepustných povrchov, rekonštrukcia a vyspádovanie spevnených plôch, odvádzanie dažďových vôd, sadové úpravy a revitalizácia zelene); VO č. 2 -  Vegetačná strecha (extenzívna vegetačná strecha); VO č.3 - Vybudovanie zberného systému (zadržanie zrážkovej vody, zavlažovania zelene areálu).
</t>
  </si>
  <si>
    <t xml:space="preserve">Získanie jazykových znalostí (jazykov suseda /viacjazyčnosti) rozšírené o ponuku aktivít zameraných na objavovanie a využívanie pohybových činností v učebných procesoch zacielených na digitálnu oblasť, oblasť prírodných vied a techniky. Využitie regionálnych potenciálov (napr. chránených krajinných území, podnikov) ako miest výučby a ich zapojenia do každodennej pedagogickej praxe ako zdroj nových vedomostí a znalostí.  
</t>
  </si>
  <si>
    <t xml:space="preserve">Zvýšenie kapacity zariadení pre deti do 3 rokov a predškolských zariadení v MČ Bratislava - Nové Mesto prostredníctvom výstavby nového objektu - detskýdh jaslí s navrhovanou max kapacitou 20 detí v dvoch triedach, vrátane kuchyne a vonkajšieho areálu.
</t>
  </si>
  <si>
    <t xml:space="preserve">Rekonštrukcia športoviska na Ladzianskeho ulici
</t>
  </si>
  <si>
    <t xml:space="preserve">Zvýšenie kapacity predškolských zariadení v MČ prostredníctvom rekonštrukcie jestvujúceho objektu a novej prístavby objektu elokovaného pracoviska materskej  školy Vihorlatská s navrhovanou kapacitou 100 detí,  vrátane obnovy areálu a zabezpečenia vnútorného vybavenia.
</t>
  </si>
  <si>
    <t xml:space="preserve">Vybudovanie centra včasnej  intervencie prostredníctvom rekonštrukcie objektu na Makovického ulici 4, BA NM s cieľom zabezpečiť podmienky pre  poskytovanie sociálnych služieb, podporu a pomoc rodinám so zdravotne znevýhodnenými deťmi alebo deťmi s rizikovým vývinom vo veku 0-7 rokov. V novo vybudovanom objekte sa budú poskytovať  ambulantné služby včasnej intervencie. Pôjde o podporu optimálneho vývinu dieťaťa, posilnenie kompetencií členov rodiny, podporu začlenenia rodiny do spoločnosti.
</t>
  </si>
  <si>
    <t xml:space="preserve">Vybudovanie zariadenia pre seniorov (vrátane energetických opatrení a materiálno-technického vybavenia) s kapacitou 12 miest s cieľom vytvoriť novú sociálnu službu na komunitnej báze tak, aby jej prijímatelia boli vo svojom prirodzenom prostredí a mohli viesť nezávislý život. Zariadenie bude umiestené v centrálnej polohe MČ BA- Nové Mesto,Kalinčiakova 7768, v zástavbe, s dostupnosťou všetkých služieb.
</t>
  </si>
  <si>
    <t xml:space="preserve">Zabezpečenie úpravy a obnovy parku Bellova ulica, k.ú. Vinohrady aplikáciou viacerých vodozádržných opatrení - vybudovanie zelenej vertikálnej zelenej steny z ťahavých rastlín na objekte prístrešku pre zberné nádoby, vybudovanie dažovej záhrady na zachytenie zrážkovej vody, zmena nepriepustné povrchy  za priepustné betónové drenážne dlažby s výsevom trávnika, výsadba vhodnej druhovo zloženie novej zelene.
</t>
  </si>
  <si>
    <t xml:space="preserve">Zabezpečenie zotrvania odkázaných osôb na pomoc inej fyzickej osoby v prirodzenom domácom prostredí, pričom uvedený cieľ sa dosiahne poskytovaním terénnej opatrovateľskej služby. Primárnou cieľovou skupinou sú deti (maloleté osoby) a plnoleté fyzické osoby, ktorým sa poskytujú sociálne služby.
</t>
  </si>
  <si>
    <t xml:space="preserve">Vybudovanie IKT učebne  a zabezpečenie jej materiálno- technického vybavenia v ZŠ Jeséniova.
</t>
  </si>
  <si>
    <t xml:space="preserve">Vybudovanie polytechnickej učebne v ZŠ Sibírska v nevyužitom suteréne budovy  školy a zabezpečenie potrebného  materiálno-technického vybavenia.
</t>
  </si>
  <si>
    <t xml:space="preserve">Vybudovanie dvoch učební (biologicko-chemickej a jazykovej) v ZŠ Riazanská vrátane ich materiálno-technického vybavenia s cieľom prebudovania existujúcich učební na moderné, bezpečné a využívajúce nové postupy pri zážitkovej výuke žiakov.
</t>
  </si>
  <si>
    <t xml:space="preserve">Výstavba nového objektu materskej  školy Teplická s navrhovanou kapacitou 100 detí, vrátane obnovy areálu a obstarania vnútorného vybavenia. 
</t>
  </si>
  <si>
    <t xml:space="preserve">Zvýšenie kvality pedagogickej práce v oblasti viacjazyčného vzdelávania v pohraničnej oblasti SK-AT, a to prostredníctvom vytvorenia a následného overovania nových didaktických konceptov a materiálov pre školy a škôlky, v ktorých centrálnou črtou sú vzájomne prepojené cezhraničné obsahy a spoločný návrh konceptu pre ďalšie vzdelávanie pedagogických pracovníkov.
</t>
  </si>
  <si>
    <t>Protihluková stena ZŠ Odborárska</t>
  </si>
  <si>
    <t>Doba realizácie</t>
  </si>
  <si>
    <t>IROP-PO7-SC73-2021-87 – Podpora zelenej infraštruktúry a regenerácia vnútroblokov sídlisk</t>
  </si>
  <si>
    <t xml:space="preserve">Rekonštrukcia a výstavba športoviska vychádza z potrieb samotných školských zariadení, športových klubov pôsobiacich v meste/MČ a v centre voľného času a tiež od obyvateľov, ktorým bude športovisko slúžiť na voľnočasové aktivity. Koncepčne sa jedná o vnútro-blokové mestské športovisko, ktoré zahŕňa: 1. Ihrisko A - basketbal, volejbal, 2. Ihrisko B - futbal, basketbal, 3. Multifunkčné ihrisko C ako aj ďalšiu športovú infraštruktúru. Okrem povrchových úprav športových plôch projekt rieši verejný mobiliár, sadové úpravy i celkový koncept priestoru.
</t>
  </si>
  <si>
    <t>Rozšírenie kapacít tried ZŠ Cádrová</t>
  </si>
  <si>
    <t>Spolufinancovanie žiadateľa</t>
  </si>
  <si>
    <t>08/2021-05/2022
(10 mesiacov)</t>
  </si>
  <si>
    <t>Kooperácie v oblasti vzdelávania v pohraničnom regióne SK-AT/ Bildungskooperationen in der Grenzregion SK-AT</t>
  </si>
  <si>
    <t>05/2022-10/2023
(18 mesiacov)</t>
  </si>
  <si>
    <t>NFP302020BYI1</t>
  </si>
  <si>
    <t>IROP-PO2-SC211-2021-78 – Podpora poskytovania nových a existujúcich sociálnych služieb, zariadení starostlivosti o deti do troch rokov veku dieťaťa a sociálnoprávnej ochrany detí a sociálnej kurately v zariadeniach na komunitnej úrovni</t>
  </si>
  <si>
    <t xml:space="preserve">Vybudovanie Centra včasnej intervencie (CVI), prostredníctvom ktorého sa vytvoria podmienky pre poskytovanie novej sociálnej služby včasnej intervencie, podporu a pomoc rodinám so zdravotne znevýhodnenými deťmi alebo deťmi s rizikovým vývinom vo veku 0-7 rokov v podmienkach Mestskej časti Bratislava - Nové Mesto. V novovybudovanom objekte CVI sa budú poskytovať ambulantné služby včasnej intervencie. Pôjde o podporu optimálneho vývinu dieťaťa, posilnenie kompetencií členov rodiny a podporu začlenenia rodiny do spoločnosti.
</t>
  </si>
  <si>
    <t>Regenerácia vnútrobloku - Ľudové námestie</t>
  </si>
  <si>
    <t>Revitalizácia vnútrobloku - Mierová kolónia</t>
  </si>
  <si>
    <t xml:space="preserve">Regenerácia existujúceho detského ihriska na Ľudovom námestí bez zmeny funkčného využitia. Cieľom rekonštrukcie je zvýšiť úroveň trávenia voľného času mládeže a rodičov s deťmi v kultivovanom, bezpečnom a kvalitnom prostredí ihriska, bez zásadných zásahov do jestvujúceho stavu. Návrh kladie dôrazom na ekológiu, zlepšenie vodozádržných a výparných vlastností priestoru.
</t>
  </si>
  <si>
    <t xml:space="preserve">Revitalizácia existujúceho detského ihriska Mierová kolónia – konkrétne sa jedná o vnútroblok, ktorý tvorí detské ihrisko s multifunkčným športoviskom, za ktorým pokračuje mestský parčík. Cieľom je zadané územie revitalizovať a preriešiť, aby sa dalo čo najlepšie využívať na voľnočasové aktivity detí a mládeže ako polyfunkčný priestor na šport, trávenia voľného času, hry a tiež krátkodobý oddych obyvateľov okolitých bytových domov.
</t>
  </si>
  <si>
    <t>MŠ Šuňavcova - rozšírenie kapacít</t>
  </si>
  <si>
    <t>02/2023-12/2023
(11 mesiacov)</t>
  </si>
  <si>
    <t xml:space="preserve">Rozšírenie kapacít materskej školy, zvýšenie energetickej účinnosti jestvujúceho objektu a modernizáciu. Projekt rieši samostatnú prevádzku 2 nových tried MŠ v nadstavbách nad bočnými krídlami na II. NP a prístavbu jedálne. Predmetom riešenia je zachovanie oboch bytov na úrovni I.NP a vytvorenie plnohodnotnej  prevádzky dvoch tried MŠ v nadstavbe nad terasami bočných krídiel monobloku objektu MŠ (nové miesta pre 28 detí).
</t>
  </si>
  <si>
    <t>IROP-PO2-SC221-2022-94 – Zvýšenie kapacít infraštruktúry materských škôl v Bratislavskom kraji</t>
  </si>
  <si>
    <t>Rok 2014</t>
  </si>
  <si>
    <t>Rok 2013</t>
  </si>
  <si>
    <t>Rok 2012</t>
  </si>
  <si>
    <t xml:space="preserve">Výstavba protihlukovej steny v areáli ZŠ Odborárska na vonkajšej hranici pozemku školy pri železničnej trati. 
</t>
  </si>
  <si>
    <t>07/2022-12/2022
(6 mesiacov)</t>
  </si>
  <si>
    <t>Operačný program Bratislavský kraj</t>
  </si>
  <si>
    <t>Revitalizácia verejného priestranstva Resetkova</t>
  </si>
  <si>
    <t>12/2014-08/2015
(9 mesiacov)</t>
  </si>
  <si>
    <t>Obnova ZŠ s MŠ  Za kasárňou</t>
  </si>
  <si>
    <t>11/2014-08/2015
(10 mesiacov)</t>
  </si>
  <si>
    <t>Obnova ZŠ s MŠ Odborárska</t>
  </si>
  <si>
    <t>08/2013-08/2015
(25 mesiacov)</t>
  </si>
  <si>
    <t>Podpis zmluvy o FP</t>
  </si>
  <si>
    <t>Rekonštrukcia komunitného centra Ovručska</t>
  </si>
  <si>
    <t>08/2012-09/2015
(40 mesiacov)</t>
  </si>
  <si>
    <t>Obnova ZŠ s MŠ  Česká</t>
  </si>
  <si>
    <t>11/2014-07/2015
(9 mesiacov)</t>
  </si>
  <si>
    <t>07/2012-12/2012
(6 mesiacov)</t>
  </si>
  <si>
    <t>Bratislavský samosprávny kraj</t>
  </si>
  <si>
    <t>Seniorfest - Kultúrny festival seniorov</t>
  </si>
  <si>
    <t>Z2012-329</t>
  </si>
  <si>
    <t>Revitalizácia ver.priestranstva - park Hálkova</t>
  </si>
  <si>
    <t>Obnova ZŠ s MŠ  Riazanská</t>
  </si>
  <si>
    <t>02/2015-06/2015
(5 mesiacov)</t>
  </si>
  <si>
    <t>01/2015-08/2015
(8 mesiacov)</t>
  </si>
  <si>
    <t>06/2012-08/2012
(3 mesiace)</t>
  </si>
  <si>
    <t>Športové a kultúrne leto Bratislavčanov</t>
  </si>
  <si>
    <t>Z2012-330</t>
  </si>
  <si>
    <t>05/2012-12/2012
(8 mesiacov)</t>
  </si>
  <si>
    <t>Prevencia kriminality</t>
  </si>
  <si>
    <t>Obvodný úrad Bratislava</t>
  </si>
  <si>
    <t>17/BA/2012</t>
  </si>
  <si>
    <t>Krytý skatepark pre mladých</t>
  </si>
  <si>
    <t>11/2013
(1 mesiac)</t>
  </si>
  <si>
    <t>Z2013-297</t>
  </si>
  <si>
    <t>Kultúrna jeseň seniorov</t>
  </si>
  <si>
    <t>Podpora a ochrana ľudských práv a slobôd LP/20J3</t>
  </si>
  <si>
    <t>08/2013-12/2013
(5 mesiacov)</t>
  </si>
  <si>
    <t>LP/2013/83</t>
  </si>
  <si>
    <t>Tolerancia - most, ktorý spája naše deti</t>
  </si>
  <si>
    <t>Ministerstvo zahraničných vecí a európskych záležitostí SR</t>
  </si>
  <si>
    <t>Ministerstvo vnútra SR - Obvodný úrad Bratislava</t>
  </si>
  <si>
    <t>4/BA/2013</t>
  </si>
  <si>
    <t>Domov - ochrana - bezpečie 
(kamerový systém)</t>
  </si>
  <si>
    <t>09/2013-12/2013
(4 mesiace)</t>
  </si>
  <si>
    <t>Kultúrne a športové leto Bratislavčanov</t>
  </si>
  <si>
    <t>Z2013-149</t>
  </si>
  <si>
    <t>06/2013-08/2013
(3 mesiace)</t>
  </si>
  <si>
    <t>Oprávnené výdavky projektu</t>
  </si>
  <si>
    <t>114/2014</t>
  </si>
  <si>
    <t>Osobné motorové vozidlo s izotermickou úpravou na rozvoz stravy</t>
  </si>
  <si>
    <t>07/2014-12/2014
(6 mesiacov)</t>
  </si>
  <si>
    <t>Z2015-261</t>
  </si>
  <si>
    <t>Vzdelanie - most ktorý spája komunity v BANM</t>
  </si>
  <si>
    <t>09/2015-12/2015
(4 mesiace)</t>
  </si>
  <si>
    <t>Oprava ciest</t>
  </si>
  <si>
    <t>Z2015-270</t>
  </si>
  <si>
    <t>0572/2015/SRŠ</t>
  </si>
  <si>
    <t>MS Kalinčiakova - rozšírenie kapacít</t>
  </si>
  <si>
    <t xml:space="preserve">Rozšírenie kapacít MŠ formou prístavby, výstavby a rekonštrukcie priestorov pre potreby MŠ a vybudovanié zariadení školského stravovania pri týchto MŠ na rok 2015
</t>
  </si>
  <si>
    <t>Hudobné pódium pre mladých</t>
  </si>
  <si>
    <t>Z2016-213</t>
  </si>
  <si>
    <t>04/2016-11/2016
(8 mesiacov)</t>
  </si>
  <si>
    <t>Dobrovoľná požiarna ochrana SR</t>
  </si>
  <si>
    <t>Zabezpečenie materiálno-technického vybavenia DHZO, servisu-opravy a nákupu náhradných dielov na hasičskú techniku a hasičské motorové vozidlá</t>
  </si>
  <si>
    <t>05/2021-08/2021
(4 mesiace)</t>
  </si>
  <si>
    <t>1421-002</t>
  </si>
  <si>
    <t xml:space="preserve">170/2017 </t>
  </si>
  <si>
    <t>Bezpečie - most, ktorý spája naše komunity</t>
  </si>
  <si>
    <t>05/2017-08/2017
(4 mesiace)</t>
  </si>
  <si>
    <t>Kooperácie v oblasti vzdelávania v pohraničnom regióne SK-AT_bilingválne / Bildungskooperationen in der Grenzregion SK-AT_bilingual</t>
  </si>
  <si>
    <t>11/2020-12/2022
(26 mesiacov)</t>
  </si>
  <si>
    <t>MAGDG 2000087</t>
  </si>
  <si>
    <t>WIFI4EU</t>
  </si>
  <si>
    <t>Inštalácia WIFI 10 vonkajších prístupových bodov</t>
  </si>
  <si>
    <t>Výkonna agentúra pre inovácie a siete</t>
  </si>
  <si>
    <t>5/2018 výzva zrušená, opätovne podané 7.11.2018</t>
  </si>
  <si>
    <t>Výzva na predkladanie žiadostí WIFI4EU</t>
  </si>
  <si>
    <t>J1.ELEKTROMOBILITA</t>
  </si>
  <si>
    <t>Novomeststký elektromobil</t>
  </si>
  <si>
    <t>Zabezpečenie elektrického automobilu pre MČ Bratislava-Nové Mesto poháňaného výlučne elektrickou energiou.</t>
  </si>
  <si>
    <t>Neschválený pre nedostatok alokácie na dotáciu</t>
  </si>
  <si>
    <t>Výzva na predkladanie žiadostí  o poskytnutie podpory formou dotácie z EF, Oblasť J.Elektromobilita</t>
  </si>
  <si>
    <t>NFP302070CGN1</t>
  </si>
  <si>
    <t>Rok 2023</t>
  </si>
  <si>
    <t>Dotácia na energie</t>
  </si>
  <si>
    <t>Poskytnutie dotácie podľa § 3b písm. a) NV SR č. 143/2022 Z. z. – Dotácia na energie</t>
  </si>
  <si>
    <t>Aktualizácia rozpočtu po VO</t>
  </si>
  <si>
    <t>5-2022</t>
  </si>
  <si>
    <t>01/2022-12/2022
(12 mesiacov)</t>
  </si>
  <si>
    <t>Dotácia na energie pre zariadenia sociálnych služieb</t>
  </si>
  <si>
    <t>Odstúpenie od Zmluvy o poskytnutí NFP</t>
  </si>
  <si>
    <t>Mimoriadne ukončený</t>
  </si>
  <si>
    <t>Riadne ukončený</t>
  </si>
  <si>
    <t xml:space="preserve">Zmiernenie vplyvu klimatických zmien na verejný priestor na Ľudovom námestí prostredníctvom vytvorenia zelenej oázy vrátane vodného prvku- fontány. V projekte bude využité vodozádržné opatrenia: vybudovanie zelenej strechy a tiež  vertikálnej zelenej  steny z ťahavých rastlín na objekte prístrešku pre zberné nádoby,  terénne  depresie na zachytenie dažďovej vody,  zmena umelých spevnených povrchov za prírodné, polopriepustné so svetlou farbou a ich vyspádovanie do depresií v teréne a  vysadenie a obnova zelene. </t>
  </si>
  <si>
    <t>08/2021-06/2022
(10 mesiacov)</t>
  </si>
  <si>
    <t>07/2020-11/2020
(5 mesiacov)</t>
  </si>
  <si>
    <t>06/2018-12/2018
(7 mesiacov)</t>
  </si>
  <si>
    <t>12/2018-08/2021</t>
  </si>
  <si>
    <t>305041AVN7</t>
  </si>
  <si>
    <t>Projekt Modernejšia škola</t>
  </si>
  <si>
    <t>Poskytnutie dotácie podľa $ 6c ods. 13 zákona č. 597/2003 Z. z. o financovaní základných škôl, stredných škôl a školských zariadení</t>
  </si>
  <si>
    <t>INEA/CEF/WiFi4EU/1-2018/007829-033907</t>
  </si>
  <si>
    <t>Finančný príspevok 
- ŽIADANÝ -</t>
  </si>
  <si>
    <t>Finančný príspevok 
- SCHVÁLENÝ -</t>
  </si>
  <si>
    <t>310021ASP9</t>
  </si>
  <si>
    <t>302071BSP5</t>
  </si>
  <si>
    <t>03/2023-12/2023
(9 mesiacov)</t>
  </si>
  <si>
    <t>09/2022-08/2023
(12 mesiacov)</t>
  </si>
  <si>
    <t>302071BPZ8</t>
  </si>
  <si>
    <t>11/2022-09/2023
(11 mesiacov)</t>
  </si>
  <si>
    <t>Kód žiadosti/ 
projektu</t>
  </si>
  <si>
    <t>detské jasle-Robotnícka ul. energetické opatrenie- zateplenie fasády</t>
  </si>
  <si>
    <t>02/2024-10/2024
(9 mesiacov)</t>
  </si>
  <si>
    <t xml:space="preserve">Environmentálny fond </t>
  </si>
  <si>
    <t>Zvyšovanie energetickej účinnosti existujúcich verejných budov – Oblasť L</t>
  </si>
  <si>
    <t>Obvodové steny budovy DJ budú upravené kontaktným zatepľovacím systémom, vrátane nadpraží, výklenkov, ostení atď. U strešnej konštrukcie budú ponechané pôvodné vrstvy, na ktoré budú položené a kotvené nové. Existujúce výplne otvorov budú vymenené za nové výplne s izolačným trojsklom.</t>
  </si>
  <si>
    <t>NFP302090CWM2</t>
  </si>
  <si>
    <t>Riešenie migračných výziev v Mestskej časti Bratislava-Nové Mesto</t>
  </si>
  <si>
    <t>IROP-PO9-SC91-2023-108 - Podpora operácií zameraných na riešenie migračných výziev v dôsledku vojenskej agresie voči Ukrajine</t>
  </si>
  <si>
    <t>03/2022-04/2023
(14 mesiacov)</t>
  </si>
  <si>
    <t>Zabezpečenie základných potrieb a podpory osôb s dočasným útočiskom na území Slovenskej republiky (utečenci z Ukrajiny).</t>
  </si>
  <si>
    <t>183/2023</t>
  </si>
  <si>
    <t>Rekonštrukcia telocvične v Základnej škole s materskou školou Kalinčiakova 12</t>
  </si>
  <si>
    <t>V zásobníku projektov</t>
  </si>
  <si>
    <t>05/2024-09/2024
(5 mesiacov)</t>
  </si>
  <si>
    <t>Projekt rieši rekonštrukciu telocvične v základnej škole na Kalinčiakovej ulici v Bratislave, ktorá pozostáva z výmeny drevenej podlahy, výmeny dreveného obloženia telocvične a povrchovej úpravy stien a stropov.</t>
  </si>
  <si>
    <t>302021CBJ1</t>
  </si>
  <si>
    <t>302071BXX9</t>
  </si>
  <si>
    <t>05/2023-10/2023
(6 mesiacov)</t>
  </si>
  <si>
    <t>302071BZC3</t>
  </si>
  <si>
    <t>302071BSY7</t>
  </si>
  <si>
    <t>Dotácia v rámci inflačnej pomoci – november 2022</t>
  </si>
  <si>
    <t>Poskytnutie dotácie podľa § 3j  NV SR č. 131/2022 Z. z. v znení NV SR č. 374/2022 Z. z. – Dotácia v rámci inflačnej pomoci – november 2022</t>
  </si>
  <si>
    <t>Čiastočná úhrada zvýšených prevádzkových nákladov u poskytovateľov vybraných druhov sociálnych služieb, ktoré preukázateľne vznikli v dôsledku nárastu miery inflácie.</t>
  </si>
  <si>
    <t>12-2022</t>
  </si>
  <si>
    <t>01/2022-03/2023
(15 mesiacov)</t>
  </si>
  <si>
    <t>Predložená</t>
  </si>
  <si>
    <t>Ministerstvo hospodárstva SR</t>
  </si>
  <si>
    <t>Dotácie na energie</t>
  </si>
  <si>
    <t>01/2023-03/2023
(3 mesiace)</t>
  </si>
  <si>
    <t>04/2023-12/2023
(09 mesiacov)</t>
  </si>
  <si>
    <t>99055/2023</t>
  </si>
  <si>
    <t>Žiadosť o poskytnutie dotácie na pokrytie dodatočných nákladov v dôsledku zvýšenia cien plynu a elektriny pre subjekty verejnej správy</t>
  </si>
  <si>
    <t>poskytovanie dotácií v pôsobnosti MH SR na zvýšenie cien plynu a elektriny, podmienky spĺňa odberné miesto Nobelova 30</t>
  </si>
  <si>
    <t>Následná monitorovacia správa - udržateľnosť projektu</t>
  </si>
  <si>
    <t>Odborné hodnotenie</t>
  </si>
  <si>
    <t>Kontrola VO na výber dodávateľa</t>
  </si>
  <si>
    <t>Zrealizovaný do 31.12.2022, riadne zúčtovaný, po administratívnej finančnej kontrole</t>
  </si>
  <si>
    <t>Po administratívnej a finančnej kontrole záverečná žiadosť o platbu 07-12/2022 schválená</t>
  </si>
  <si>
    <t>03/2023-06/2023
(4 mesiace)</t>
  </si>
  <si>
    <t>Revitalizácia detského ihriska a multifunkčného športoviska Mierová kolónia, Bratislava</t>
  </si>
  <si>
    <t xml:space="preserve">Zámerom projektu je revitalizácia existujúceho detského ihriska Mierová kolónia v Mestskej časti Bratislava-Nové Mesto  – konkrétne sa jedná o vnútroblok, ktorý tvorí detské ihrisko s multifunkčným športoviskom, za ktorým pokračuje mestský parčík. Cieľom je zadané územie revitalizovať a preriešiť, aby sa dalo čo najlepšie využívať na exteriérové voľnočasové aktivity detí a mládeže ako polyfunkčný priestor na šport, trávenia voľného času, hry.
</t>
  </si>
  <si>
    <t>Preplatené výdavky za obdobie 1-3/2023</t>
  </si>
  <si>
    <t>2/2023/SRR – Podpora infraštruktúry pre pohybové a voľnočasové aktivity</t>
  </si>
  <si>
    <t>2022/002 – Výstavba, rekonštrukcia a modernizácia športovej infraštruktúry</t>
  </si>
  <si>
    <r>
      <rPr>
        <b/>
        <sz val="16"/>
        <color theme="0"/>
        <rFont val="Calibri"/>
        <family val="2"/>
        <charset val="238"/>
        <scheme val="minor"/>
      </rPr>
      <t xml:space="preserve">BANM - </t>
    </r>
    <r>
      <rPr>
        <b/>
        <u/>
        <sz val="16"/>
        <color theme="0"/>
        <rFont val="Calibri"/>
        <family val="2"/>
        <charset val="238"/>
        <scheme val="minor"/>
      </rPr>
      <t>Prehľad gtantových a dotačných projektov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sz val="14"/>
        <color theme="0"/>
        <rFont val="Calibri"/>
        <family val="2"/>
        <charset val="238"/>
        <scheme val="minor"/>
      </rPr>
      <t>-Stav k dátumu: 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</si>
</sst>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"/>
    <numFmt numFmtId="165" formatCode="#,##0.00\ &quot;€&quot;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70C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u/>
      <sz val="16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4" fontId="16" fillId="0" borderId="1" xfId="0" applyNumberFormat="1" applyFont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horizontal="left" vertical="top" wrapText="1"/>
    </xf>
    <xf numFmtId="165" fontId="16" fillId="0" borderId="1" xfId="0" applyNumberFormat="1" applyFont="1" applyBorder="1" applyAlignment="1">
      <alignment horizontal="right" vertical="top" wrapText="1"/>
    </xf>
    <xf numFmtId="0" fontId="16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1" fillId="4" borderId="0" xfId="0" applyFont="1" applyFill="1" applyAlignment="1">
      <alignment vertical="top" wrapText="1"/>
    </xf>
    <xf numFmtId="0" fontId="21" fillId="4" borderId="0" xfId="0" applyFont="1" applyFill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9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165" fontId="16" fillId="0" borderId="1" xfId="0" applyNumberFormat="1" applyFont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 wrapText="1"/>
    </xf>
    <xf numFmtId="165" fontId="16" fillId="0" borderId="0" xfId="0" applyNumberFormat="1" applyFont="1" applyAlignment="1">
      <alignment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14" fontId="19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27" fillId="4" borderId="0" xfId="0" applyFont="1" applyFill="1" applyAlignment="1">
      <alignment vertical="top" wrapText="1"/>
    </xf>
    <xf numFmtId="165" fontId="28" fillId="0" borderId="1" xfId="0" applyNumberFormat="1" applyFont="1" applyFill="1" applyBorder="1" applyAlignment="1">
      <alignment horizontal="right" vertical="top" wrapText="1"/>
    </xf>
    <xf numFmtId="165" fontId="26" fillId="0" borderId="1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vertical="top" wrapText="1"/>
    </xf>
    <xf numFmtId="165" fontId="29" fillId="0" borderId="1" xfId="0" applyNumberFormat="1" applyFont="1" applyBorder="1" applyAlignment="1">
      <alignment horizontal="right" vertical="top" wrapText="1"/>
    </xf>
    <xf numFmtId="165" fontId="30" fillId="0" borderId="1" xfId="0" applyNumberFormat="1" applyFont="1" applyFill="1" applyBorder="1" applyAlignment="1">
      <alignment horizontal="right" vertical="top" wrapText="1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vertical="center" wrapText="1"/>
    </xf>
    <xf numFmtId="165" fontId="34" fillId="2" borderId="1" xfId="0" applyNumberFormat="1" applyFont="1" applyFill="1" applyBorder="1" applyAlignment="1">
      <alignment horizontal="right" vertical="center" wrapText="1"/>
    </xf>
    <xf numFmtId="4" fontId="35" fillId="2" borderId="1" xfId="0" applyNumberFormat="1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4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165" fontId="31" fillId="2" borderId="1" xfId="0" applyNumberFormat="1" applyFont="1" applyFill="1" applyBorder="1" applyAlignment="1">
      <alignment horizontal="righ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vertical="top" wrapText="1"/>
    </xf>
    <xf numFmtId="165" fontId="31" fillId="2" borderId="3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39" fillId="2" borderId="0" xfId="0" applyFont="1" applyFill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right" vertical="top" wrapText="1"/>
    </xf>
    <xf numFmtId="165" fontId="17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65" fontId="16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165" fontId="17" fillId="0" borderId="1" xfId="0" applyNumberFormat="1" applyFont="1" applyFill="1" applyBorder="1" applyAlignment="1">
      <alignment horizontal="right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tabSelected="1" zoomScale="79" zoomScaleNormal="79" workbookViewId="0">
      <pane ySplit="2" topLeftCell="A3" activePane="bottomLeft" state="frozen"/>
      <selection pane="bottomLeft" activeCell="A4" sqref="A4"/>
    </sheetView>
  </sheetViews>
  <sheetFormatPr defaultColWidth="53.85546875" defaultRowHeight="15" x14ac:dyDescent="0.25"/>
  <cols>
    <col min="1" max="1" width="22" style="8" bestFit="1" customWidth="1"/>
    <col min="2" max="2" width="29" style="6" customWidth="1"/>
    <col min="3" max="3" width="50.28515625" style="10" customWidth="1"/>
    <col min="4" max="4" width="17" style="5" bestFit="1" customWidth="1"/>
    <col min="5" max="5" width="19" style="5" customWidth="1"/>
    <col min="6" max="6" width="15.7109375" style="5" customWidth="1"/>
    <col min="7" max="7" width="15.85546875" style="41" customWidth="1"/>
    <col min="8" max="8" width="27.42578125" style="20" customWidth="1"/>
    <col min="9" max="9" width="24.28515625" style="5" customWidth="1"/>
    <col min="10" max="10" width="28.42578125" style="1" customWidth="1"/>
    <col min="11" max="11" width="23.28515625" style="8" customWidth="1"/>
    <col min="12" max="12" width="12.140625" style="5" customWidth="1"/>
    <col min="13" max="13" width="14.42578125" style="5" customWidth="1"/>
    <col min="14" max="14" width="12.140625" style="5" customWidth="1"/>
    <col min="15" max="15" width="16.85546875" style="6" customWidth="1"/>
    <col min="16" max="16" width="19.28515625" style="10" customWidth="1"/>
    <col min="17" max="17" width="19.28515625" style="6" customWidth="1"/>
    <col min="18" max="18" width="17.7109375" style="1" bestFit="1" customWidth="1"/>
    <col min="19" max="19" width="17.7109375" style="91" bestFit="1" customWidth="1"/>
    <col min="20" max="54" width="15.7109375" style="1" customWidth="1"/>
    <col min="55" max="16384" width="53.85546875" style="1"/>
  </cols>
  <sheetData>
    <row r="1" spans="1:19" s="35" customFormat="1" ht="39.950000000000003" customHeight="1" x14ac:dyDescent="0.25">
      <c r="A1" s="123" t="s">
        <v>313</v>
      </c>
      <c r="B1" s="124"/>
      <c r="C1" s="124"/>
      <c r="D1" s="124"/>
      <c r="E1" s="125"/>
      <c r="F1" s="125"/>
      <c r="G1" s="125"/>
      <c r="H1" s="125"/>
      <c r="I1" s="125"/>
      <c r="J1" s="125"/>
      <c r="K1" s="125"/>
      <c r="L1" s="125"/>
      <c r="M1" s="37"/>
      <c r="N1" s="37"/>
      <c r="O1" s="36"/>
      <c r="P1" s="85"/>
      <c r="Q1" s="36"/>
      <c r="R1" s="36"/>
      <c r="S1" s="88"/>
    </row>
    <row r="2" spans="1:19" ht="30" x14ac:dyDescent="0.25">
      <c r="A2" s="12" t="s">
        <v>268</v>
      </c>
      <c r="B2" s="74" t="s">
        <v>0</v>
      </c>
      <c r="C2" s="12" t="s">
        <v>42</v>
      </c>
      <c r="D2" s="12" t="s">
        <v>138</v>
      </c>
      <c r="E2" s="12" t="s">
        <v>39</v>
      </c>
      <c r="F2" s="13" t="s">
        <v>26</v>
      </c>
      <c r="G2" s="12" t="s">
        <v>28</v>
      </c>
      <c r="H2" s="15" t="s">
        <v>43</v>
      </c>
      <c r="I2" s="12" t="s">
        <v>38</v>
      </c>
      <c r="J2" s="12" t="s">
        <v>27</v>
      </c>
      <c r="K2" s="13" t="s">
        <v>34</v>
      </c>
      <c r="L2" s="12" t="s">
        <v>41</v>
      </c>
      <c r="M2" s="12" t="s">
        <v>65</v>
      </c>
      <c r="N2" s="12" t="s">
        <v>169</v>
      </c>
      <c r="O2" s="15" t="s">
        <v>205</v>
      </c>
      <c r="P2" s="15" t="s">
        <v>260</v>
      </c>
      <c r="Q2" s="83" t="s">
        <v>261</v>
      </c>
      <c r="R2" s="15" t="s">
        <v>142</v>
      </c>
      <c r="S2" s="84" t="s">
        <v>244</v>
      </c>
    </row>
    <row r="3" spans="1:19" s="101" customFormat="1" ht="24.95" customHeight="1" x14ac:dyDescent="0.25">
      <c r="A3" s="94" t="s">
        <v>241</v>
      </c>
      <c r="B3" s="95"/>
      <c r="C3" s="96"/>
      <c r="D3" s="97"/>
      <c r="E3" s="97"/>
      <c r="F3" s="97"/>
      <c r="G3" s="97"/>
      <c r="H3" s="98"/>
      <c r="I3" s="97"/>
      <c r="J3" s="95"/>
      <c r="K3" s="94"/>
      <c r="L3" s="97"/>
      <c r="M3" s="97"/>
      <c r="N3" s="97"/>
      <c r="O3" s="99">
        <f>SUM(O4:O8)</f>
        <v>4086955.0049999999</v>
      </c>
      <c r="P3" s="99">
        <f>SUM(P4:P8)</f>
        <v>3885247.01</v>
      </c>
      <c r="Q3" s="99">
        <f>SUM(Q4:Q8)</f>
        <v>2903946.1</v>
      </c>
      <c r="R3" s="99">
        <f>SUM(R4:R8)</f>
        <v>201707.995</v>
      </c>
      <c r="S3" s="100"/>
    </row>
    <row r="4" spans="1:19" s="32" customFormat="1" ht="157.5" customHeight="1" x14ac:dyDescent="0.25">
      <c r="A4" s="25"/>
      <c r="B4" s="73" t="s">
        <v>308</v>
      </c>
      <c r="C4" s="26" t="s">
        <v>309</v>
      </c>
      <c r="D4" s="49" t="s">
        <v>270</v>
      </c>
      <c r="E4" s="38" t="s">
        <v>40</v>
      </c>
      <c r="F4" s="38" t="s">
        <v>294</v>
      </c>
      <c r="G4" s="46"/>
      <c r="H4" s="28"/>
      <c r="I4" s="25" t="s">
        <v>44</v>
      </c>
      <c r="J4" s="30" t="s">
        <v>311</v>
      </c>
      <c r="K4" s="121" t="s">
        <v>37</v>
      </c>
      <c r="L4" s="27">
        <v>45107</v>
      </c>
      <c r="M4" s="27"/>
      <c r="N4" s="27" t="s">
        <v>77</v>
      </c>
      <c r="O4" s="115">
        <v>473684</v>
      </c>
      <c r="P4" s="31">
        <v>449999.8</v>
      </c>
      <c r="Q4" s="115"/>
      <c r="R4" s="31">
        <f t="shared" ref="R4:R8" si="0">O4-P4</f>
        <v>23684.200000000012</v>
      </c>
      <c r="S4" s="122"/>
    </row>
    <row r="5" spans="1:19" s="32" customFormat="1" ht="75" x14ac:dyDescent="0.25">
      <c r="A5" s="80" t="s">
        <v>299</v>
      </c>
      <c r="B5" s="118" t="s">
        <v>300</v>
      </c>
      <c r="C5" s="119" t="s">
        <v>301</v>
      </c>
      <c r="D5" s="120" t="s">
        <v>297</v>
      </c>
      <c r="E5" s="39" t="s">
        <v>89</v>
      </c>
      <c r="F5" s="39" t="s">
        <v>29</v>
      </c>
      <c r="G5" s="46" t="s">
        <v>50</v>
      </c>
      <c r="H5" s="28" t="s">
        <v>310</v>
      </c>
      <c r="I5" s="80" t="s">
        <v>295</v>
      </c>
      <c r="J5" s="121" t="s">
        <v>296</v>
      </c>
      <c r="K5" s="121" t="s">
        <v>37</v>
      </c>
      <c r="L5" s="76">
        <v>44987</v>
      </c>
      <c r="M5" s="76"/>
      <c r="N5" s="76" t="s">
        <v>77</v>
      </c>
      <c r="O5" s="122">
        <v>2932.625</v>
      </c>
      <c r="P5" s="31">
        <v>2346.1</v>
      </c>
      <c r="Q5" s="115">
        <f>P5</f>
        <v>2346.1</v>
      </c>
      <c r="R5" s="31">
        <f t="shared" si="0"/>
        <v>586.52500000000009</v>
      </c>
      <c r="S5" s="122"/>
    </row>
    <row r="6" spans="1:19" s="32" customFormat="1" ht="75" x14ac:dyDescent="0.25">
      <c r="A6" s="25" t="s">
        <v>279</v>
      </c>
      <c r="B6" s="73" t="s">
        <v>280</v>
      </c>
      <c r="C6" s="26" t="s">
        <v>283</v>
      </c>
      <c r="D6" s="49" t="s">
        <v>282</v>
      </c>
      <c r="E6" s="38" t="s">
        <v>89</v>
      </c>
      <c r="F6" s="39" t="s">
        <v>111</v>
      </c>
      <c r="G6" s="46" t="s">
        <v>77</v>
      </c>
      <c r="H6" s="28"/>
      <c r="I6" s="25" t="s">
        <v>91</v>
      </c>
      <c r="J6" s="30" t="s">
        <v>312</v>
      </c>
      <c r="K6" s="30" t="s">
        <v>37</v>
      </c>
      <c r="L6" s="27">
        <v>45033</v>
      </c>
      <c r="M6" s="27">
        <v>45096</v>
      </c>
      <c r="N6" s="27" t="s">
        <v>77</v>
      </c>
      <c r="O6" s="115">
        <v>207630.66</v>
      </c>
      <c r="P6" s="61">
        <v>145341</v>
      </c>
      <c r="Q6" s="92">
        <v>0</v>
      </c>
      <c r="R6" s="31">
        <f t="shared" si="0"/>
        <v>62289.66</v>
      </c>
      <c r="S6" s="89"/>
    </row>
    <row r="7" spans="1:19" s="21" customFormat="1" ht="75" x14ac:dyDescent="0.25">
      <c r="A7" s="25" t="s">
        <v>274</v>
      </c>
      <c r="B7" s="73" t="s">
        <v>275</v>
      </c>
      <c r="C7" s="26" t="s">
        <v>278</v>
      </c>
      <c r="D7" s="38" t="s">
        <v>277</v>
      </c>
      <c r="E7" s="38" t="s">
        <v>40</v>
      </c>
      <c r="F7" s="38" t="s">
        <v>29</v>
      </c>
      <c r="G7" s="46"/>
      <c r="H7" s="28"/>
      <c r="I7" s="25" t="s">
        <v>44</v>
      </c>
      <c r="J7" s="30" t="s">
        <v>276</v>
      </c>
      <c r="K7" s="30" t="s">
        <v>37</v>
      </c>
      <c r="L7" s="27">
        <v>45009</v>
      </c>
      <c r="M7" s="27">
        <v>45065</v>
      </c>
      <c r="N7" s="27">
        <v>45093</v>
      </c>
      <c r="O7" s="115">
        <v>2901600</v>
      </c>
      <c r="P7" s="61">
        <v>2901600</v>
      </c>
      <c r="Q7" s="50">
        <f>P7</f>
        <v>2901600</v>
      </c>
      <c r="R7" s="31">
        <f t="shared" si="0"/>
        <v>0</v>
      </c>
      <c r="S7" s="89"/>
    </row>
    <row r="8" spans="1:19" s="32" customFormat="1" ht="105" x14ac:dyDescent="0.25">
      <c r="A8" s="25">
        <v>230801</v>
      </c>
      <c r="B8" s="73" t="s">
        <v>269</v>
      </c>
      <c r="C8" s="26" t="s">
        <v>273</v>
      </c>
      <c r="D8" s="49" t="s">
        <v>270</v>
      </c>
      <c r="E8" s="38" t="s">
        <v>89</v>
      </c>
      <c r="F8" s="38" t="s">
        <v>303</v>
      </c>
      <c r="G8" s="46" t="s">
        <v>77</v>
      </c>
      <c r="H8" s="28"/>
      <c r="I8" s="25" t="s">
        <v>271</v>
      </c>
      <c r="J8" s="30" t="s">
        <v>272</v>
      </c>
      <c r="K8" s="30" t="s">
        <v>37</v>
      </c>
      <c r="L8" s="27">
        <v>44987</v>
      </c>
      <c r="M8" s="27"/>
      <c r="N8" s="27"/>
      <c r="O8" s="115">
        <v>501107.72</v>
      </c>
      <c r="P8" s="61">
        <v>385960.11</v>
      </c>
      <c r="Q8" s="92"/>
      <c r="R8" s="31">
        <f t="shared" si="0"/>
        <v>115147.60999999999</v>
      </c>
      <c r="S8" s="89"/>
    </row>
    <row r="9" spans="1:19" s="101" customFormat="1" ht="24.95" customHeight="1" x14ac:dyDescent="0.25">
      <c r="A9" s="94" t="s">
        <v>114</v>
      </c>
      <c r="B9" s="95"/>
      <c r="C9" s="96"/>
      <c r="D9" s="97"/>
      <c r="E9" s="97"/>
      <c r="F9" s="97"/>
      <c r="G9" s="97"/>
      <c r="H9" s="98"/>
      <c r="I9" s="94"/>
      <c r="J9" s="94"/>
      <c r="K9" s="94"/>
      <c r="L9" s="97"/>
      <c r="M9" s="97"/>
      <c r="N9" s="97"/>
      <c r="O9" s="99">
        <f>SUM(O10:O17)</f>
        <v>3161069.3999999994</v>
      </c>
      <c r="P9" s="99">
        <f t="shared" ref="P9:R9" si="1">SUM(P10:P17)</f>
        <v>2809066.23</v>
      </c>
      <c r="Q9" s="99">
        <f t="shared" si="1"/>
        <v>788702.35</v>
      </c>
      <c r="R9" s="99">
        <f t="shared" si="1"/>
        <v>352003.16999999993</v>
      </c>
      <c r="S9" s="100"/>
    </row>
    <row r="10" spans="1:19" s="21" customFormat="1" ht="75" x14ac:dyDescent="0.25">
      <c r="A10" s="57" t="s">
        <v>292</v>
      </c>
      <c r="B10" s="73" t="s">
        <v>289</v>
      </c>
      <c r="C10" s="26" t="s">
        <v>291</v>
      </c>
      <c r="D10" s="38" t="s">
        <v>293</v>
      </c>
      <c r="E10" s="38" t="s">
        <v>89</v>
      </c>
      <c r="F10" s="39" t="s">
        <v>29</v>
      </c>
      <c r="G10" s="46" t="s">
        <v>250</v>
      </c>
      <c r="H10" s="28"/>
      <c r="I10" s="80" t="s">
        <v>47</v>
      </c>
      <c r="J10" s="30" t="s">
        <v>290</v>
      </c>
      <c r="K10" s="30" t="s">
        <v>37</v>
      </c>
      <c r="L10" s="27">
        <v>44896</v>
      </c>
      <c r="M10" s="27">
        <v>44924</v>
      </c>
      <c r="N10" s="27" t="s">
        <v>77</v>
      </c>
      <c r="O10" s="115">
        <v>7200</v>
      </c>
      <c r="P10" s="31">
        <v>7200</v>
      </c>
      <c r="Q10" s="115">
        <v>7200</v>
      </c>
      <c r="R10" s="31">
        <f>O10-P10</f>
        <v>0</v>
      </c>
      <c r="S10" s="114"/>
    </row>
    <row r="11" spans="1:19" s="21" customFormat="1" ht="66.75" customHeight="1" x14ac:dyDescent="0.25">
      <c r="A11" s="57" t="s">
        <v>245</v>
      </c>
      <c r="B11" s="73" t="s">
        <v>242</v>
      </c>
      <c r="C11" s="26" t="s">
        <v>247</v>
      </c>
      <c r="D11" s="38" t="s">
        <v>246</v>
      </c>
      <c r="E11" s="38" t="s">
        <v>89</v>
      </c>
      <c r="F11" s="39" t="s">
        <v>29</v>
      </c>
      <c r="G11" s="46" t="s">
        <v>250</v>
      </c>
      <c r="H11" s="28"/>
      <c r="I11" s="80" t="s">
        <v>47</v>
      </c>
      <c r="J11" s="30" t="s">
        <v>243</v>
      </c>
      <c r="K11" s="30" t="s">
        <v>37</v>
      </c>
      <c r="L11" s="27">
        <v>44705</v>
      </c>
      <c r="M11" s="27">
        <v>44817</v>
      </c>
      <c r="N11" s="27" t="s">
        <v>77</v>
      </c>
      <c r="O11" s="50">
        <v>4050</v>
      </c>
      <c r="P11" s="61">
        <v>4050</v>
      </c>
      <c r="Q11" s="50">
        <v>4050</v>
      </c>
      <c r="R11" s="31">
        <f>O11-P11</f>
        <v>0</v>
      </c>
      <c r="S11" s="89"/>
    </row>
    <row r="12" spans="1:19" s="21" customFormat="1" ht="150" x14ac:dyDescent="0.25">
      <c r="A12" s="25" t="s">
        <v>284</v>
      </c>
      <c r="B12" s="73" t="s">
        <v>153</v>
      </c>
      <c r="C12" s="26" t="s">
        <v>155</v>
      </c>
      <c r="D12" s="38" t="s">
        <v>154</v>
      </c>
      <c r="E12" s="38" t="s">
        <v>40</v>
      </c>
      <c r="F12" s="39" t="s">
        <v>29</v>
      </c>
      <c r="G12" s="46" t="s">
        <v>249</v>
      </c>
      <c r="H12" s="43" t="s">
        <v>248</v>
      </c>
      <c r="I12" s="25" t="s">
        <v>44</v>
      </c>
      <c r="J12" s="30" t="s">
        <v>156</v>
      </c>
      <c r="K12" s="30" t="s">
        <v>37</v>
      </c>
      <c r="L12" s="27">
        <v>44690</v>
      </c>
      <c r="M12" s="27">
        <v>44837</v>
      </c>
      <c r="N12" s="27">
        <v>44923</v>
      </c>
      <c r="O12" s="50">
        <v>682190.32</v>
      </c>
      <c r="P12" s="61">
        <v>648080.80000000005</v>
      </c>
      <c r="Q12" s="92">
        <v>0</v>
      </c>
      <c r="R12" s="31">
        <f t="shared" ref="R12:R15" si="2">O12-P12</f>
        <v>34109.519999999902</v>
      </c>
      <c r="S12" s="89">
        <v>807680.04</v>
      </c>
    </row>
    <row r="13" spans="1:19" s="21" customFormat="1" ht="60" x14ac:dyDescent="0.25">
      <c r="A13" s="25" t="s">
        <v>285</v>
      </c>
      <c r="B13" s="73" t="s">
        <v>137</v>
      </c>
      <c r="C13" s="26" t="s">
        <v>160</v>
      </c>
      <c r="D13" s="38" t="s">
        <v>286</v>
      </c>
      <c r="E13" s="38" t="s">
        <v>40</v>
      </c>
      <c r="F13" s="39" t="s">
        <v>29</v>
      </c>
      <c r="G13" s="46" t="s">
        <v>50</v>
      </c>
      <c r="H13" s="28"/>
      <c r="I13" s="25" t="s">
        <v>44</v>
      </c>
      <c r="J13" s="79" t="s">
        <v>139</v>
      </c>
      <c r="K13" s="30" t="s">
        <v>37</v>
      </c>
      <c r="L13" s="27">
        <v>44617</v>
      </c>
      <c r="M13" s="27">
        <v>44848</v>
      </c>
      <c r="N13" s="27">
        <v>44923</v>
      </c>
      <c r="O13" s="50">
        <v>334361.09000000003</v>
      </c>
      <c r="P13" s="61">
        <v>317643.03999999998</v>
      </c>
      <c r="Q13" s="50">
        <f>P13</f>
        <v>317643.03999999998</v>
      </c>
      <c r="R13" s="31">
        <f t="shared" si="2"/>
        <v>16718.050000000047</v>
      </c>
      <c r="S13" s="89">
        <v>466800</v>
      </c>
    </row>
    <row r="14" spans="1:19" s="21" customFormat="1" ht="135" x14ac:dyDescent="0.25">
      <c r="A14" s="25" t="s">
        <v>287</v>
      </c>
      <c r="B14" s="73" t="s">
        <v>149</v>
      </c>
      <c r="C14" s="26" t="s">
        <v>151</v>
      </c>
      <c r="D14" s="38" t="s">
        <v>307</v>
      </c>
      <c r="E14" s="38" t="s">
        <v>40</v>
      </c>
      <c r="F14" s="39" t="s">
        <v>29</v>
      </c>
      <c r="G14" s="46" t="s">
        <v>50</v>
      </c>
      <c r="H14" s="28"/>
      <c r="I14" s="25" t="s">
        <v>44</v>
      </c>
      <c r="J14" s="79" t="s">
        <v>139</v>
      </c>
      <c r="K14" s="30" t="s">
        <v>37</v>
      </c>
      <c r="L14" s="27">
        <v>44621</v>
      </c>
      <c r="M14" s="27">
        <v>44848</v>
      </c>
      <c r="N14" s="27">
        <v>44923</v>
      </c>
      <c r="O14" s="50">
        <v>335100.94</v>
      </c>
      <c r="P14" s="61">
        <v>318345.89</v>
      </c>
      <c r="Q14" s="50">
        <f>P14</f>
        <v>318345.89</v>
      </c>
      <c r="R14" s="31">
        <f t="shared" si="2"/>
        <v>16755.049999999988</v>
      </c>
      <c r="S14" s="89">
        <v>316808.95</v>
      </c>
    </row>
    <row r="15" spans="1:19" s="21" customFormat="1" ht="150" x14ac:dyDescent="0.25">
      <c r="A15" s="25" t="s">
        <v>240</v>
      </c>
      <c r="B15" s="73" t="s">
        <v>150</v>
      </c>
      <c r="C15" s="26" t="s">
        <v>152</v>
      </c>
      <c r="D15" s="38" t="s">
        <v>161</v>
      </c>
      <c r="E15" s="38" t="s">
        <v>40</v>
      </c>
      <c r="F15" s="38" t="s">
        <v>281</v>
      </c>
      <c r="G15" s="46" t="s">
        <v>77</v>
      </c>
      <c r="H15" s="28"/>
      <c r="I15" s="25" t="s">
        <v>44</v>
      </c>
      <c r="J15" s="79" t="s">
        <v>139</v>
      </c>
      <c r="K15" s="30" t="s">
        <v>37</v>
      </c>
      <c r="L15" s="27">
        <v>44725</v>
      </c>
      <c r="M15" s="27">
        <v>44883</v>
      </c>
      <c r="N15" s="27" t="s">
        <v>77</v>
      </c>
      <c r="O15" s="50">
        <v>502849.26</v>
      </c>
      <c r="P15" s="61">
        <v>477706.8</v>
      </c>
      <c r="Q15" s="92">
        <v>0</v>
      </c>
      <c r="R15" s="31">
        <f t="shared" si="2"/>
        <v>25142.460000000021</v>
      </c>
      <c r="S15" s="89"/>
    </row>
    <row r="16" spans="1:19" s="21" customFormat="1" ht="180" x14ac:dyDescent="0.25">
      <c r="A16" s="25" t="s">
        <v>146</v>
      </c>
      <c r="B16" s="73" t="s">
        <v>14</v>
      </c>
      <c r="C16" s="26" t="s">
        <v>148</v>
      </c>
      <c r="D16" s="38" t="s">
        <v>145</v>
      </c>
      <c r="E16" s="38" t="s">
        <v>40</v>
      </c>
      <c r="F16" s="39" t="s">
        <v>29</v>
      </c>
      <c r="G16" s="46" t="s">
        <v>249</v>
      </c>
      <c r="H16" s="43" t="s">
        <v>248</v>
      </c>
      <c r="I16" s="25" t="s">
        <v>44</v>
      </c>
      <c r="J16" s="30" t="s">
        <v>147</v>
      </c>
      <c r="K16" s="30" t="s">
        <v>37</v>
      </c>
      <c r="L16" s="27">
        <v>44606</v>
      </c>
      <c r="M16" s="27">
        <v>44915</v>
      </c>
      <c r="N16" s="27" t="s">
        <v>77</v>
      </c>
      <c r="O16" s="50">
        <v>941659.24</v>
      </c>
      <c r="P16" s="61">
        <v>894576.28</v>
      </c>
      <c r="Q16" s="92">
        <v>0</v>
      </c>
      <c r="R16" s="31">
        <f>O16-P16</f>
        <v>47082.959999999963</v>
      </c>
      <c r="S16" s="89"/>
    </row>
    <row r="17" spans="1:20" s="32" customFormat="1" ht="180" x14ac:dyDescent="0.25">
      <c r="A17" s="25" t="s">
        <v>113</v>
      </c>
      <c r="B17" s="73" t="s">
        <v>109</v>
      </c>
      <c r="C17" s="26" t="s">
        <v>140</v>
      </c>
      <c r="D17" s="38" t="s">
        <v>143</v>
      </c>
      <c r="E17" s="38" t="s">
        <v>89</v>
      </c>
      <c r="F17" s="39" t="s">
        <v>29</v>
      </c>
      <c r="G17" s="46" t="s">
        <v>50</v>
      </c>
      <c r="H17" s="28"/>
      <c r="I17" s="25" t="s">
        <v>91</v>
      </c>
      <c r="J17" s="30" t="s">
        <v>112</v>
      </c>
      <c r="K17" s="30" t="s">
        <v>37</v>
      </c>
      <c r="L17" s="27">
        <v>44592</v>
      </c>
      <c r="M17" s="27">
        <v>44694</v>
      </c>
      <c r="N17" s="27" t="s">
        <v>77</v>
      </c>
      <c r="O17" s="50">
        <v>353658.55</v>
      </c>
      <c r="P17" s="61">
        <v>141463.42000000001</v>
      </c>
      <c r="Q17" s="50">
        <f>P17</f>
        <v>141463.42000000001</v>
      </c>
      <c r="R17" s="31">
        <f>O17-P17</f>
        <v>212195.12999999998</v>
      </c>
      <c r="S17" s="89">
        <v>353658.55</v>
      </c>
    </row>
    <row r="18" spans="1:20" s="101" customFormat="1" ht="24.95" customHeight="1" x14ac:dyDescent="0.25">
      <c r="A18" s="94" t="s">
        <v>30</v>
      </c>
      <c r="B18" s="95"/>
      <c r="C18" s="96"/>
      <c r="D18" s="97"/>
      <c r="E18" s="97"/>
      <c r="F18" s="102"/>
      <c r="G18" s="102"/>
      <c r="H18" s="103"/>
      <c r="I18" s="94"/>
      <c r="J18" s="94"/>
      <c r="K18" s="94"/>
      <c r="L18" s="97"/>
      <c r="M18" s="97"/>
      <c r="N18" s="97"/>
      <c r="O18" s="104">
        <f>SUM(O19:O29)</f>
        <v>6551485.2100000009</v>
      </c>
      <c r="P18" s="104">
        <f t="shared" ref="P18:R18" si="3">SUM(P19:P29)</f>
        <v>5870339.5999999996</v>
      </c>
      <c r="Q18" s="104">
        <f t="shared" si="3"/>
        <v>4873475.33</v>
      </c>
      <c r="R18" s="104">
        <f t="shared" si="3"/>
        <v>662583.26</v>
      </c>
      <c r="S18" s="105"/>
    </row>
    <row r="19" spans="1:20" s="32" customFormat="1" ht="135" x14ac:dyDescent="0.25">
      <c r="A19" s="25" t="s">
        <v>288</v>
      </c>
      <c r="B19" s="73" t="s">
        <v>141</v>
      </c>
      <c r="C19" s="26" t="s">
        <v>119</v>
      </c>
      <c r="D19" s="38" t="s">
        <v>265</v>
      </c>
      <c r="E19" s="38" t="s">
        <v>40</v>
      </c>
      <c r="F19" s="38" t="s">
        <v>29</v>
      </c>
      <c r="G19" s="46" t="s">
        <v>50</v>
      </c>
      <c r="H19" s="43"/>
      <c r="I19" s="25" t="s">
        <v>44</v>
      </c>
      <c r="J19" s="30" t="s">
        <v>54</v>
      </c>
      <c r="K19" s="30" t="s">
        <v>37</v>
      </c>
      <c r="L19" s="27">
        <v>44529</v>
      </c>
      <c r="M19" s="27">
        <v>44704</v>
      </c>
      <c r="N19" s="27">
        <v>44771</v>
      </c>
      <c r="O19" s="50">
        <v>2475805.14</v>
      </c>
      <c r="P19" s="61">
        <v>2352014.88</v>
      </c>
      <c r="Q19" s="50">
        <v>2352014.88</v>
      </c>
      <c r="R19" s="23">
        <f>(Q19/95)*5</f>
        <v>123790.25684210527</v>
      </c>
      <c r="S19" s="89">
        <v>3894084.4680000003</v>
      </c>
      <c r="T19" s="60"/>
    </row>
    <row r="20" spans="1:20" ht="165" x14ac:dyDescent="0.25">
      <c r="A20" s="7" t="s">
        <v>1</v>
      </c>
      <c r="B20" s="72" t="s">
        <v>2</v>
      </c>
      <c r="C20" s="33" t="s">
        <v>116</v>
      </c>
      <c r="D20" s="4" t="s">
        <v>46</v>
      </c>
      <c r="E20" s="4" t="s">
        <v>40</v>
      </c>
      <c r="F20" s="39" t="s">
        <v>111</v>
      </c>
      <c r="G20" s="46" t="s">
        <v>77</v>
      </c>
      <c r="H20" s="28"/>
      <c r="I20" s="7" t="s">
        <v>45</v>
      </c>
      <c r="J20" s="11" t="s">
        <v>53</v>
      </c>
      <c r="K20" s="11" t="s">
        <v>88</v>
      </c>
      <c r="L20" s="14">
        <v>44525</v>
      </c>
      <c r="M20" s="14">
        <v>44900</v>
      </c>
      <c r="N20" s="14" t="s">
        <v>77</v>
      </c>
      <c r="O20" s="24">
        <v>199739.86</v>
      </c>
      <c r="P20" s="86">
        <v>189752.87</v>
      </c>
      <c r="Q20" s="92">
        <v>0</v>
      </c>
      <c r="R20" s="23">
        <f t="shared" ref="R20:R44" si="4">O20-P20</f>
        <v>9986.9899999999907</v>
      </c>
      <c r="S20" s="89"/>
    </row>
    <row r="21" spans="1:20" ht="135" x14ac:dyDescent="0.25">
      <c r="A21" s="7" t="s">
        <v>3</v>
      </c>
      <c r="B21" s="72" t="s">
        <v>4</v>
      </c>
      <c r="C21" s="9" t="s">
        <v>117</v>
      </c>
      <c r="D21" s="4" t="s">
        <v>46</v>
      </c>
      <c r="E21" s="4" t="s">
        <v>40</v>
      </c>
      <c r="F21" s="39" t="s">
        <v>111</v>
      </c>
      <c r="G21" s="46" t="s">
        <v>77</v>
      </c>
      <c r="H21" s="28"/>
      <c r="I21" s="7" t="s">
        <v>45</v>
      </c>
      <c r="J21" s="11" t="s">
        <v>53</v>
      </c>
      <c r="K21" s="11" t="s">
        <v>37</v>
      </c>
      <c r="L21" s="14">
        <v>44524</v>
      </c>
      <c r="M21" s="14">
        <v>44900</v>
      </c>
      <c r="N21" s="14" t="s">
        <v>77</v>
      </c>
      <c r="O21" s="24">
        <v>68184.820000000007</v>
      </c>
      <c r="P21" s="86">
        <v>64775.58</v>
      </c>
      <c r="Q21" s="92">
        <v>0</v>
      </c>
      <c r="R21" s="23">
        <f t="shared" si="4"/>
        <v>3409.2400000000052</v>
      </c>
      <c r="S21" s="89"/>
    </row>
    <row r="22" spans="1:20" ht="135" x14ac:dyDescent="0.25">
      <c r="A22" s="7" t="s">
        <v>263</v>
      </c>
      <c r="B22" s="72" t="s">
        <v>5</v>
      </c>
      <c r="C22" s="9" t="s">
        <v>118</v>
      </c>
      <c r="D22" s="4" t="s">
        <v>264</v>
      </c>
      <c r="E22" s="4" t="s">
        <v>40</v>
      </c>
      <c r="F22" s="38" t="s">
        <v>29</v>
      </c>
      <c r="G22" s="46" t="s">
        <v>304</v>
      </c>
      <c r="H22" s="28"/>
      <c r="I22" s="25" t="s">
        <v>45</v>
      </c>
      <c r="J22" s="11" t="s">
        <v>53</v>
      </c>
      <c r="K22" s="11" t="s">
        <v>37</v>
      </c>
      <c r="L22" s="14">
        <v>44524</v>
      </c>
      <c r="M22" s="14">
        <v>44874</v>
      </c>
      <c r="N22" s="14">
        <v>44943</v>
      </c>
      <c r="O22" s="24">
        <v>103415.2</v>
      </c>
      <c r="P22" s="86">
        <v>98244.44</v>
      </c>
      <c r="Q22" s="24">
        <v>98244.44</v>
      </c>
      <c r="R22" s="23">
        <f t="shared" si="4"/>
        <v>5170.7599999999948</v>
      </c>
      <c r="S22" s="89"/>
    </row>
    <row r="23" spans="1:20" ht="135" x14ac:dyDescent="0.25">
      <c r="A23" s="7" t="s">
        <v>266</v>
      </c>
      <c r="B23" s="72" t="s">
        <v>6</v>
      </c>
      <c r="C23" s="9" t="s">
        <v>119</v>
      </c>
      <c r="D23" s="4" t="s">
        <v>267</v>
      </c>
      <c r="E23" s="4" t="s">
        <v>40</v>
      </c>
      <c r="F23" s="38" t="s">
        <v>29</v>
      </c>
      <c r="G23" s="46" t="s">
        <v>50</v>
      </c>
      <c r="H23" s="43"/>
      <c r="I23" s="25" t="s">
        <v>44</v>
      </c>
      <c r="J23" s="11" t="s">
        <v>54</v>
      </c>
      <c r="K23" s="11" t="s">
        <v>37</v>
      </c>
      <c r="L23" s="14">
        <v>44518</v>
      </c>
      <c r="M23" s="27">
        <v>44704</v>
      </c>
      <c r="N23" s="14">
        <v>44756</v>
      </c>
      <c r="O23" s="24">
        <v>1330266.76</v>
      </c>
      <c r="P23" s="86">
        <v>1263753.42</v>
      </c>
      <c r="Q23" s="24">
        <v>1263753.42</v>
      </c>
      <c r="R23" s="23">
        <f>(Q23/95)*5</f>
        <v>66513.337894736847</v>
      </c>
      <c r="S23" s="89">
        <v>2556000</v>
      </c>
    </row>
    <row r="24" spans="1:20" s="32" customFormat="1" ht="135" x14ac:dyDescent="0.25">
      <c r="A24" s="25" t="s">
        <v>99</v>
      </c>
      <c r="B24" s="73" t="s">
        <v>97</v>
      </c>
      <c r="C24" s="26" t="s">
        <v>120</v>
      </c>
      <c r="D24" s="27" t="s">
        <v>98</v>
      </c>
      <c r="E24" s="38" t="s">
        <v>89</v>
      </c>
      <c r="F24" s="38" t="s">
        <v>29</v>
      </c>
      <c r="G24" s="46" t="s">
        <v>250</v>
      </c>
      <c r="H24" s="28" t="s">
        <v>305</v>
      </c>
      <c r="I24" s="25" t="s">
        <v>94</v>
      </c>
      <c r="J24" s="30" t="s">
        <v>93</v>
      </c>
      <c r="K24" s="30" t="s">
        <v>37</v>
      </c>
      <c r="L24" s="27">
        <v>44514</v>
      </c>
      <c r="M24" s="58">
        <v>44651</v>
      </c>
      <c r="N24" s="76">
        <v>44789</v>
      </c>
      <c r="O24" s="50">
        <v>473441</v>
      </c>
      <c r="P24" s="61">
        <v>85000</v>
      </c>
      <c r="Q24" s="50">
        <v>85000</v>
      </c>
      <c r="R24" s="31">
        <f>O24-P24</f>
        <v>388441</v>
      </c>
      <c r="S24" s="89">
        <f>471032+68032.58</f>
        <v>539064.57999999996</v>
      </c>
    </row>
    <row r="25" spans="1:20" ht="135" x14ac:dyDescent="0.25">
      <c r="A25" s="7" t="s">
        <v>48</v>
      </c>
      <c r="B25" s="72" t="s">
        <v>7</v>
      </c>
      <c r="C25" s="9" t="s">
        <v>121</v>
      </c>
      <c r="D25" s="4" t="s">
        <v>49</v>
      </c>
      <c r="E25" s="4" t="s">
        <v>40</v>
      </c>
      <c r="F25" s="38" t="s">
        <v>29</v>
      </c>
      <c r="G25" s="46" t="s">
        <v>50</v>
      </c>
      <c r="H25" s="28"/>
      <c r="I25" s="78" t="s">
        <v>47</v>
      </c>
      <c r="J25" s="11" t="s">
        <v>55</v>
      </c>
      <c r="K25" s="11" t="s">
        <v>37</v>
      </c>
      <c r="L25" s="14">
        <v>44413</v>
      </c>
      <c r="M25" s="14">
        <v>44481</v>
      </c>
      <c r="N25" s="14">
        <v>44522</v>
      </c>
      <c r="O25" s="24">
        <v>195840</v>
      </c>
      <c r="P25" s="86">
        <v>195840</v>
      </c>
      <c r="Q25" s="24">
        <v>195840</v>
      </c>
      <c r="R25" s="23">
        <f t="shared" si="4"/>
        <v>0</v>
      </c>
      <c r="S25" s="89"/>
    </row>
    <row r="26" spans="1:20" ht="180" x14ac:dyDescent="0.25">
      <c r="A26" s="7" t="s">
        <v>262</v>
      </c>
      <c r="B26" s="72" t="s">
        <v>8</v>
      </c>
      <c r="C26" s="116" t="s">
        <v>122</v>
      </c>
      <c r="D26" s="117" t="s">
        <v>298</v>
      </c>
      <c r="E26" s="117" t="s">
        <v>40</v>
      </c>
      <c r="F26" s="38" t="s">
        <v>29</v>
      </c>
      <c r="G26" s="46" t="s">
        <v>50</v>
      </c>
      <c r="H26" s="28"/>
      <c r="I26" s="7" t="s">
        <v>51</v>
      </c>
      <c r="J26" s="11" t="s">
        <v>56</v>
      </c>
      <c r="K26" s="11" t="s">
        <v>37</v>
      </c>
      <c r="L26" s="14">
        <v>44355</v>
      </c>
      <c r="M26" s="14">
        <v>44810</v>
      </c>
      <c r="N26" s="14">
        <v>44881</v>
      </c>
      <c r="O26" s="24">
        <v>1266521.19</v>
      </c>
      <c r="P26" s="86">
        <v>1203195.1299999999</v>
      </c>
      <c r="Q26" s="24">
        <v>850510.59</v>
      </c>
      <c r="R26" s="23">
        <f>(Q26/95)*5</f>
        <v>44763.715263157894</v>
      </c>
      <c r="S26" s="89">
        <v>1379014.57</v>
      </c>
    </row>
    <row r="27" spans="1:20" ht="195" x14ac:dyDescent="0.25">
      <c r="A27" s="7" t="s">
        <v>9</v>
      </c>
      <c r="B27" s="72" t="s">
        <v>10</v>
      </c>
      <c r="C27" s="9" t="s">
        <v>123</v>
      </c>
      <c r="D27" s="4" t="s">
        <v>58</v>
      </c>
      <c r="E27" s="4" t="s">
        <v>40</v>
      </c>
      <c r="F27" s="39" t="s">
        <v>111</v>
      </c>
      <c r="G27" s="44" t="s">
        <v>77</v>
      </c>
      <c r="H27" s="28"/>
      <c r="I27" s="7" t="s">
        <v>51</v>
      </c>
      <c r="J27" s="11" t="s">
        <v>56</v>
      </c>
      <c r="K27" s="11" t="s">
        <v>37</v>
      </c>
      <c r="L27" s="14">
        <v>44208</v>
      </c>
      <c r="M27" s="14">
        <v>44488</v>
      </c>
      <c r="N27" s="14" t="s">
        <v>77</v>
      </c>
      <c r="O27" s="24">
        <v>410159.24</v>
      </c>
      <c r="P27" s="86">
        <v>389651.28</v>
      </c>
      <c r="Q27" s="92">
        <v>0</v>
      </c>
      <c r="R27" s="23">
        <f t="shared" ref="R27" si="5">O27-P27</f>
        <v>20507.959999999963</v>
      </c>
      <c r="S27" s="89"/>
    </row>
    <row r="28" spans="1:20" s="32" customFormat="1" ht="75" x14ac:dyDescent="0.25">
      <c r="A28" s="25" t="s">
        <v>107</v>
      </c>
      <c r="B28" s="73" t="s">
        <v>257</v>
      </c>
      <c r="C28" s="26" t="s">
        <v>108</v>
      </c>
      <c r="D28" s="38">
        <v>2021</v>
      </c>
      <c r="E28" s="38" t="s">
        <v>89</v>
      </c>
      <c r="F28" s="38" t="s">
        <v>29</v>
      </c>
      <c r="G28" s="46" t="s">
        <v>250</v>
      </c>
      <c r="H28" s="29"/>
      <c r="I28" s="80" t="s">
        <v>105</v>
      </c>
      <c r="J28" s="81" t="s">
        <v>258</v>
      </c>
      <c r="K28" s="11" t="s">
        <v>37</v>
      </c>
      <c r="L28" s="38"/>
      <c r="M28" s="38"/>
      <c r="N28" s="27">
        <v>44424</v>
      </c>
      <c r="O28" s="50">
        <v>26712</v>
      </c>
      <c r="P28" s="61">
        <v>26712</v>
      </c>
      <c r="Q28" s="50">
        <v>26712</v>
      </c>
      <c r="R28" s="31">
        <f>O28-P28</f>
        <v>0</v>
      </c>
      <c r="S28" s="89"/>
    </row>
    <row r="29" spans="1:20" s="21" customFormat="1" ht="90" x14ac:dyDescent="0.25">
      <c r="A29" s="57" t="s">
        <v>223</v>
      </c>
      <c r="B29" s="73" t="s">
        <v>221</v>
      </c>
      <c r="C29" s="55"/>
      <c r="D29" s="38" t="s">
        <v>222</v>
      </c>
      <c r="E29" s="38" t="s">
        <v>89</v>
      </c>
      <c r="F29" s="38" t="s">
        <v>29</v>
      </c>
      <c r="G29" s="46" t="s">
        <v>250</v>
      </c>
      <c r="H29" s="29"/>
      <c r="I29" s="80" t="s">
        <v>220</v>
      </c>
      <c r="J29" s="82"/>
      <c r="K29" s="11" t="s">
        <v>37</v>
      </c>
      <c r="L29" s="22"/>
      <c r="M29" s="22"/>
      <c r="N29" s="59"/>
      <c r="O29" s="50">
        <f>P29+R29</f>
        <v>1400</v>
      </c>
      <c r="P29" s="61">
        <v>1400</v>
      </c>
      <c r="Q29" s="50">
        <v>1400</v>
      </c>
      <c r="R29" s="31">
        <v>0</v>
      </c>
      <c r="S29" s="89"/>
    </row>
    <row r="30" spans="1:20" s="101" customFormat="1" ht="24.95" customHeight="1" x14ac:dyDescent="0.25">
      <c r="A30" s="94" t="s">
        <v>31</v>
      </c>
      <c r="B30" s="95"/>
      <c r="C30" s="96"/>
      <c r="D30" s="97"/>
      <c r="E30" s="97"/>
      <c r="F30" s="102"/>
      <c r="G30" s="102"/>
      <c r="H30" s="103"/>
      <c r="I30" s="94"/>
      <c r="J30" s="94"/>
      <c r="K30" s="94"/>
      <c r="L30" s="97"/>
      <c r="M30" s="97"/>
      <c r="N30" s="97"/>
      <c r="O30" s="104">
        <f>SUM(O31:O34)</f>
        <v>1948076.31</v>
      </c>
      <c r="P30" s="104">
        <f t="shared" ref="P30:R30" si="6">SUM(P31:P34)</f>
        <v>1515613.0899999999</v>
      </c>
      <c r="Q30" s="104">
        <f t="shared" si="6"/>
        <v>1291060.5899999999</v>
      </c>
      <c r="R30" s="104">
        <f t="shared" si="6"/>
        <v>432463.22000000003</v>
      </c>
      <c r="S30" s="105"/>
    </row>
    <row r="31" spans="1:20" s="32" customFormat="1" ht="150" x14ac:dyDescent="0.25">
      <c r="A31" s="25" t="s">
        <v>256</v>
      </c>
      <c r="B31" s="73" t="s">
        <v>227</v>
      </c>
      <c r="C31" s="26" t="s">
        <v>124</v>
      </c>
      <c r="D31" s="38" t="s">
        <v>228</v>
      </c>
      <c r="E31" s="38" t="s">
        <v>40</v>
      </c>
      <c r="F31" s="38" t="s">
        <v>29</v>
      </c>
      <c r="G31" s="46" t="s">
        <v>250</v>
      </c>
      <c r="H31" s="28" t="s">
        <v>306</v>
      </c>
      <c r="I31" s="25" t="s">
        <v>44</v>
      </c>
      <c r="J31" s="30" t="s">
        <v>57</v>
      </c>
      <c r="K31" s="30" t="s">
        <v>52</v>
      </c>
      <c r="L31" s="27">
        <v>44172</v>
      </c>
      <c r="M31" s="27">
        <v>44477</v>
      </c>
      <c r="N31" s="76">
        <v>44566</v>
      </c>
      <c r="O31" s="50">
        <v>347447.91</v>
      </c>
      <c r="P31" s="61">
        <v>330075.51</v>
      </c>
      <c r="Q31" s="50">
        <v>330075.51</v>
      </c>
      <c r="R31" s="31">
        <f>O31-P31</f>
        <v>17372.399999999965</v>
      </c>
      <c r="S31" s="89"/>
    </row>
    <row r="32" spans="1:20" ht="90" x14ac:dyDescent="0.25">
      <c r="A32" s="7" t="s">
        <v>59</v>
      </c>
      <c r="B32" s="72" t="s">
        <v>11</v>
      </c>
      <c r="C32" s="9" t="s">
        <v>125</v>
      </c>
      <c r="D32" s="4" t="s">
        <v>61</v>
      </c>
      <c r="E32" s="4" t="s">
        <v>40</v>
      </c>
      <c r="F32" s="38" t="s">
        <v>29</v>
      </c>
      <c r="G32" s="46" t="s">
        <v>249</v>
      </c>
      <c r="H32" s="43" t="s">
        <v>248</v>
      </c>
      <c r="I32" s="7" t="s">
        <v>44</v>
      </c>
      <c r="J32" s="11" t="s">
        <v>60</v>
      </c>
      <c r="K32" s="11" t="s">
        <v>37</v>
      </c>
      <c r="L32" s="14">
        <v>43951</v>
      </c>
      <c r="M32" s="14">
        <v>44406</v>
      </c>
      <c r="N32" s="14">
        <v>44473</v>
      </c>
      <c r="O32" s="24">
        <v>916826.4</v>
      </c>
      <c r="P32" s="86">
        <v>870985.08</v>
      </c>
      <c r="Q32" s="24">
        <v>870985.08</v>
      </c>
      <c r="R32" s="23">
        <f>O32-P32</f>
        <v>45841.320000000065</v>
      </c>
      <c r="S32" s="89">
        <v>0</v>
      </c>
    </row>
    <row r="33" spans="1:19" s="32" customFormat="1" ht="210" x14ac:dyDescent="0.25">
      <c r="A33" s="25" t="s">
        <v>90</v>
      </c>
      <c r="B33" s="73" t="s">
        <v>109</v>
      </c>
      <c r="C33" s="26" t="s">
        <v>115</v>
      </c>
      <c r="D33" s="49" t="s">
        <v>252</v>
      </c>
      <c r="E33" s="38" t="s">
        <v>89</v>
      </c>
      <c r="F33" s="38" t="s">
        <v>111</v>
      </c>
      <c r="G33" s="46" t="s">
        <v>77</v>
      </c>
      <c r="H33" s="28" t="s">
        <v>110</v>
      </c>
      <c r="I33" s="25" t="s">
        <v>91</v>
      </c>
      <c r="J33" s="30" t="s">
        <v>92</v>
      </c>
      <c r="K33" s="30" t="s">
        <v>37</v>
      </c>
      <c r="L33" s="27">
        <v>44286</v>
      </c>
      <c r="M33" s="27"/>
      <c r="N33" s="27" t="s">
        <v>77</v>
      </c>
      <c r="O33" s="50">
        <f>224552.5+224552.5</f>
        <v>449105</v>
      </c>
      <c r="P33" s="61">
        <v>224552.5</v>
      </c>
      <c r="Q33" s="92">
        <v>0</v>
      </c>
      <c r="R33" s="31">
        <f>O33-P33</f>
        <v>224552.5</v>
      </c>
      <c r="S33" s="89"/>
    </row>
    <row r="34" spans="1:19" s="32" customFormat="1" ht="45" x14ac:dyDescent="0.25">
      <c r="A34" s="25" t="s">
        <v>229</v>
      </c>
      <c r="B34" s="73" t="s">
        <v>96</v>
      </c>
      <c r="C34" s="26" t="s">
        <v>126</v>
      </c>
      <c r="D34" s="38" t="s">
        <v>253</v>
      </c>
      <c r="E34" s="38" t="s">
        <v>89</v>
      </c>
      <c r="F34" s="38" t="s">
        <v>29</v>
      </c>
      <c r="G34" s="46" t="s">
        <v>250</v>
      </c>
      <c r="H34" s="28"/>
      <c r="I34" s="25" t="s">
        <v>94</v>
      </c>
      <c r="J34" s="30" t="s">
        <v>95</v>
      </c>
      <c r="K34" s="30" t="s">
        <v>37</v>
      </c>
      <c r="L34" s="27">
        <v>43980</v>
      </c>
      <c r="M34" s="27">
        <v>44007</v>
      </c>
      <c r="N34" s="27">
        <v>44043</v>
      </c>
      <c r="O34" s="50">
        <v>234697</v>
      </c>
      <c r="P34" s="61">
        <v>90000</v>
      </c>
      <c r="Q34" s="50">
        <v>90000</v>
      </c>
      <c r="R34" s="31">
        <f>O34-P34</f>
        <v>144697</v>
      </c>
      <c r="S34" s="89"/>
    </row>
    <row r="35" spans="1:19" s="106" customFormat="1" ht="24.95" customHeight="1" x14ac:dyDescent="0.25">
      <c r="A35" s="94" t="s">
        <v>32</v>
      </c>
      <c r="B35" s="95"/>
      <c r="C35" s="96"/>
      <c r="D35" s="97"/>
      <c r="E35" s="97"/>
      <c r="F35" s="97"/>
      <c r="G35" s="97"/>
      <c r="H35" s="98"/>
      <c r="I35" s="97"/>
      <c r="J35" s="95"/>
      <c r="K35" s="94"/>
      <c r="L35" s="97"/>
      <c r="M35" s="97"/>
      <c r="N35" s="97"/>
      <c r="O35" s="104">
        <f>SUM(O36:O38)</f>
        <v>2653772.42</v>
      </c>
      <c r="P35" s="104">
        <f t="shared" ref="P35:R35" si="7">SUM(P36:P38)</f>
        <v>2521083.7999999998</v>
      </c>
      <c r="Q35" s="104">
        <f t="shared" si="7"/>
        <v>636500</v>
      </c>
      <c r="R35" s="104">
        <f t="shared" si="7"/>
        <v>132688.62000000011</v>
      </c>
      <c r="S35" s="105"/>
    </row>
    <row r="36" spans="1:19" ht="105" x14ac:dyDescent="0.25">
      <c r="A36" s="7" t="s">
        <v>64</v>
      </c>
      <c r="B36" s="72" t="s">
        <v>12</v>
      </c>
      <c r="C36" s="9" t="s">
        <v>127</v>
      </c>
      <c r="D36" s="4" t="s">
        <v>63</v>
      </c>
      <c r="E36" s="4" t="s">
        <v>40</v>
      </c>
      <c r="F36" s="4" t="s">
        <v>29</v>
      </c>
      <c r="G36" s="46" t="s">
        <v>249</v>
      </c>
      <c r="H36" s="16" t="s">
        <v>248</v>
      </c>
      <c r="I36" s="4" t="s">
        <v>44</v>
      </c>
      <c r="J36" s="3" t="s">
        <v>62</v>
      </c>
      <c r="K36" s="11" t="s">
        <v>37</v>
      </c>
      <c r="L36" s="14">
        <v>43768</v>
      </c>
      <c r="M36" s="14">
        <v>44161</v>
      </c>
      <c r="N36" s="14">
        <v>44225</v>
      </c>
      <c r="O36" s="24">
        <v>670000</v>
      </c>
      <c r="P36" s="86">
        <v>636500</v>
      </c>
      <c r="Q36" s="24">
        <v>636500</v>
      </c>
      <c r="R36" s="23">
        <f t="shared" ref="R36" si="8">O36-P36</f>
        <v>33500</v>
      </c>
      <c r="S36" s="89"/>
    </row>
    <row r="37" spans="1:19" ht="180" x14ac:dyDescent="0.25">
      <c r="A37" s="7" t="s">
        <v>13</v>
      </c>
      <c r="B37" s="72" t="s">
        <v>14</v>
      </c>
      <c r="C37" s="9" t="s">
        <v>128</v>
      </c>
      <c r="D37" s="4" t="s">
        <v>67</v>
      </c>
      <c r="E37" s="4" t="s">
        <v>40</v>
      </c>
      <c r="F37" s="64" t="s">
        <v>111</v>
      </c>
      <c r="G37" s="47" t="s">
        <v>77</v>
      </c>
      <c r="H37" s="18"/>
      <c r="I37" s="7" t="s">
        <v>44</v>
      </c>
      <c r="J37" s="11" t="s">
        <v>66</v>
      </c>
      <c r="K37" s="11" t="s">
        <v>37</v>
      </c>
      <c r="L37" s="14">
        <v>43619</v>
      </c>
      <c r="M37" s="14">
        <v>43748</v>
      </c>
      <c r="N37" s="14" t="s">
        <v>77</v>
      </c>
      <c r="O37" s="24">
        <v>986636.80000000005</v>
      </c>
      <c r="P37" s="86">
        <v>937304.96</v>
      </c>
      <c r="Q37" s="92">
        <v>0</v>
      </c>
      <c r="R37" s="23">
        <f t="shared" si="4"/>
        <v>49331.840000000084</v>
      </c>
      <c r="S37" s="89"/>
    </row>
    <row r="38" spans="1:19" ht="150" x14ac:dyDescent="0.25">
      <c r="A38" s="7" t="s">
        <v>15</v>
      </c>
      <c r="B38" s="72" t="s">
        <v>16</v>
      </c>
      <c r="C38" s="9" t="s">
        <v>129</v>
      </c>
      <c r="D38" s="4" t="s">
        <v>68</v>
      </c>
      <c r="E38" s="4" t="s">
        <v>40</v>
      </c>
      <c r="F38" s="64" t="s">
        <v>111</v>
      </c>
      <c r="G38" s="47" t="s">
        <v>77</v>
      </c>
      <c r="H38" s="19"/>
      <c r="I38" s="7" t="s">
        <v>44</v>
      </c>
      <c r="J38" s="11" t="s">
        <v>66</v>
      </c>
      <c r="K38" s="11" t="s">
        <v>37</v>
      </c>
      <c r="L38" s="14">
        <v>43619</v>
      </c>
      <c r="M38" s="14">
        <v>43748</v>
      </c>
      <c r="N38" s="14" t="s">
        <v>77</v>
      </c>
      <c r="O38" s="24">
        <v>997135.62</v>
      </c>
      <c r="P38" s="86">
        <v>947278.84</v>
      </c>
      <c r="Q38" s="92">
        <v>0</v>
      </c>
      <c r="R38" s="23">
        <f t="shared" si="4"/>
        <v>49856.780000000028</v>
      </c>
      <c r="S38" s="89"/>
    </row>
    <row r="39" spans="1:19" s="101" customFormat="1" ht="24.95" customHeight="1" x14ac:dyDescent="0.25">
      <c r="A39" s="94" t="s">
        <v>33</v>
      </c>
      <c r="B39" s="95"/>
      <c r="C39" s="96"/>
      <c r="D39" s="97"/>
      <c r="E39" s="97"/>
      <c r="F39" s="97"/>
      <c r="G39" s="97"/>
      <c r="H39" s="98"/>
      <c r="I39" s="97"/>
      <c r="J39" s="95"/>
      <c r="K39" s="94"/>
      <c r="L39" s="97"/>
      <c r="M39" s="97"/>
      <c r="N39" s="97"/>
      <c r="O39" s="107">
        <f>SUM(O40:O44)</f>
        <v>457319.78</v>
      </c>
      <c r="P39" s="107">
        <f t="shared" ref="P39:R39" si="9">SUM(P40:P44)</f>
        <v>438518.19000000006</v>
      </c>
      <c r="Q39" s="107">
        <f t="shared" si="9"/>
        <v>128306.16</v>
      </c>
      <c r="R39" s="107">
        <f t="shared" si="9"/>
        <v>18801.589999999967</v>
      </c>
      <c r="S39" s="108"/>
    </row>
    <row r="40" spans="1:19" ht="51" customHeight="1" x14ac:dyDescent="0.25">
      <c r="A40" s="62" t="s">
        <v>259</v>
      </c>
      <c r="B40" s="75" t="s">
        <v>230</v>
      </c>
      <c r="C40" s="63" t="s">
        <v>231</v>
      </c>
      <c r="D40" s="64" t="s">
        <v>255</v>
      </c>
      <c r="E40" s="4" t="s">
        <v>40</v>
      </c>
      <c r="F40" s="64" t="s">
        <v>29</v>
      </c>
      <c r="G40" s="47" t="s">
        <v>250</v>
      </c>
      <c r="H40" s="65" t="s">
        <v>233</v>
      </c>
      <c r="I40" s="62" t="s">
        <v>232</v>
      </c>
      <c r="J40" s="62" t="s">
        <v>234</v>
      </c>
      <c r="K40" s="66" t="s">
        <v>37</v>
      </c>
      <c r="L40" s="67">
        <v>43411</v>
      </c>
      <c r="M40" s="67">
        <v>43445</v>
      </c>
      <c r="N40" s="67">
        <v>43453</v>
      </c>
      <c r="O40" s="87">
        <v>15000</v>
      </c>
      <c r="P40" s="68">
        <v>15000</v>
      </c>
      <c r="Q40" s="87">
        <v>15000</v>
      </c>
      <c r="R40" s="68">
        <v>0</v>
      </c>
      <c r="S40" s="90"/>
    </row>
    <row r="41" spans="1:19" ht="60" x14ac:dyDescent="0.25">
      <c r="A41" s="62" t="s">
        <v>235</v>
      </c>
      <c r="B41" s="75" t="s">
        <v>236</v>
      </c>
      <c r="C41" s="63" t="s">
        <v>237</v>
      </c>
      <c r="D41" s="64" t="s">
        <v>254</v>
      </c>
      <c r="E41" s="4" t="s">
        <v>89</v>
      </c>
      <c r="F41" s="64" t="s">
        <v>111</v>
      </c>
      <c r="G41" s="47" t="s">
        <v>77</v>
      </c>
      <c r="H41" s="65" t="s">
        <v>238</v>
      </c>
      <c r="I41" s="62" t="s">
        <v>102</v>
      </c>
      <c r="J41" s="62" t="s">
        <v>239</v>
      </c>
      <c r="K41" s="66" t="s">
        <v>37</v>
      </c>
      <c r="L41" s="67">
        <v>43217</v>
      </c>
      <c r="M41" s="67">
        <v>43473</v>
      </c>
      <c r="N41" s="14" t="s">
        <v>77</v>
      </c>
      <c r="O41" s="87">
        <v>34053.589999999997</v>
      </c>
      <c r="P41" s="68">
        <v>30000</v>
      </c>
      <c r="Q41" s="93">
        <v>0</v>
      </c>
      <c r="R41" s="68">
        <f>O41-P41</f>
        <v>4053.5899999999965</v>
      </c>
      <c r="S41" s="90"/>
    </row>
    <row r="42" spans="1:19" ht="150" x14ac:dyDescent="0.25">
      <c r="A42" s="2" t="s">
        <v>17</v>
      </c>
      <c r="B42" s="72" t="s">
        <v>18</v>
      </c>
      <c r="C42" s="9" t="s">
        <v>130</v>
      </c>
      <c r="D42" s="4" t="s">
        <v>70</v>
      </c>
      <c r="E42" s="4" t="s">
        <v>40</v>
      </c>
      <c r="F42" s="64" t="s">
        <v>111</v>
      </c>
      <c r="G42" s="47" t="s">
        <v>77</v>
      </c>
      <c r="H42" s="19"/>
      <c r="I42" s="78" t="s">
        <v>51</v>
      </c>
      <c r="J42" s="11" t="s">
        <v>69</v>
      </c>
      <c r="K42" s="66" t="s">
        <v>37</v>
      </c>
      <c r="L42" s="14">
        <v>43444</v>
      </c>
      <c r="M42" s="14">
        <v>43698</v>
      </c>
      <c r="N42" s="14" t="s">
        <v>77</v>
      </c>
      <c r="O42" s="24">
        <v>138764.35999999999</v>
      </c>
      <c r="P42" s="86">
        <v>131826.14000000001</v>
      </c>
      <c r="Q42" s="92">
        <v>0</v>
      </c>
      <c r="R42" s="23">
        <f>O42-P42</f>
        <v>6938.2199999999721</v>
      </c>
      <c r="S42" s="89"/>
    </row>
    <row r="43" spans="1:19" ht="105" x14ac:dyDescent="0.25">
      <c r="A43" s="2" t="s">
        <v>74</v>
      </c>
      <c r="B43" s="72" t="s">
        <v>19</v>
      </c>
      <c r="C43" s="9" t="s">
        <v>131</v>
      </c>
      <c r="D43" s="4" t="s">
        <v>75</v>
      </c>
      <c r="E43" s="4" t="s">
        <v>40</v>
      </c>
      <c r="F43" s="4" t="s">
        <v>29</v>
      </c>
      <c r="G43" s="47" t="s">
        <v>250</v>
      </c>
      <c r="H43" s="19"/>
      <c r="I43" s="7" t="s">
        <v>47</v>
      </c>
      <c r="J43" s="11" t="s">
        <v>73</v>
      </c>
      <c r="K43" s="66" t="s">
        <v>37</v>
      </c>
      <c r="L43" s="14">
        <v>43348</v>
      </c>
      <c r="M43" s="14">
        <v>43438</v>
      </c>
      <c r="N43" s="14">
        <v>43494</v>
      </c>
      <c r="O43" s="24">
        <v>113306.16</v>
      </c>
      <c r="P43" s="86">
        <v>113306.16</v>
      </c>
      <c r="Q43" s="24">
        <v>113306.16</v>
      </c>
      <c r="R43" s="23">
        <f t="shared" si="4"/>
        <v>0</v>
      </c>
      <c r="S43" s="89"/>
    </row>
    <row r="44" spans="1:19" ht="165" x14ac:dyDescent="0.25">
      <c r="A44" s="2" t="s">
        <v>20</v>
      </c>
      <c r="B44" s="72" t="s">
        <v>21</v>
      </c>
      <c r="C44" s="9" t="s">
        <v>251</v>
      </c>
      <c r="D44" s="4" t="s">
        <v>76</v>
      </c>
      <c r="E44" s="4" t="s">
        <v>40</v>
      </c>
      <c r="F44" s="64" t="s">
        <v>111</v>
      </c>
      <c r="G44" s="45" t="s">
        <v>77</v>
      </c>
      <c r="H44" s="19"/>
      <c r="I44" s="78" t="s">
        <v>51</v>
      </c>
      <c r="J44" s="11" t="s">
        <v>69</v>
      </c>
      <c r="K44" s="66" t="s">
        <v>37</v>
      </c>
      <c r="L44" s="14">
        <v>43320</v>
      </c>
      <c r="M44" s="14">
        <v>43602</v>
      </c>
      <c r="N44" s="14" t="s">
        <v>77</v>
      </c>
      <c r="O44" s="24">
        <v>156195.67000000001</v>
      </c>
      <c r="P44" s="86">
        <v>148385.89000000001</v>
      </c>
      <c r="Q44" s="92">
        <v>0</v>
      </c>
      <c r="R44" s="23">
        <f t="shared" si="4"/>
        <v>7809.7799999999988</v>
      </c>
      <c r="S44" s="89"/>
    </row>
    <row r="45" spans="1:19" s="101" customFormat="1" ht="24.95" customHeight="1" x14ac:dyDescent="0.25">
      <c r="A45" s="94" t="s">
        <v>35</v>
      </c>
      <c r="B45" s="95"/>
      <c r="C45" s="96"/>
      <c r="D45" s="97"/>
      <c r="E45" s="97"/>
      <c r="F45" s="97"/>
      <c r="G45" s="97"/>
      <c r="H45" s="98"/>
      <c r="I45" s="97"/>
      <c r="J45" s="95"/>
      <c r="K45" s="94"/>
      <c r="L45" s="97"/>
      <c r="M45" s="97"/>
      <c r="N45" s="97"/>
      <c r="O45" s="104">
        <f>SUM(O46:O50)</f>
        <v>872867.9</v>
      </c>
      <c r="P45" s="104">
        <f t="shared" ref="P45:R45" si="10">SUM(P46:P50)</f>
        <v>829324.50999999989</v>
      </c>
      <c r="Q45" s="104">
        <f t="shared" si="10"/>
        <v>829324.50999999989</v>
      </c>
      <c r="R45" s="104">
        <f t="shared" si="10"/>
        <v>43543.390000000014</v>
      </c>
      <c r="S45" s="105"/>
    </row>
    <row r="46" spans="1:19" ht="60" x14ac:dyDescent="0.25">
      <c r="A46" s="2" t="s">
        <v>87</v>
      </c>
      <c r="B46" s="72" t="s">
        <v>25</v>
      </c>
      <c r="C46" s="9" t="s">
        <v>135</v>
      </c>
      <c r="D46" s="4" t="s">
        <v>86</v>
      </c>
      <c r="E46" s="4" t="s">
        <v>40</v>
      </c>
      <c r="F46" s="4" t="s">
        <v>29</v>
      </c>
      <c r="G46" s="45" t="s">
        <v>50</v>
      </c>
      <c r="H46" s="19"/>
      <c r="I46" s="2" t="s">
        <v>44</v>
      </c>
      <c r="J46" s="3" t="s">
        <v>79</v>
      </c>
      <c r="K46" s="11" t="s">
        <v>37</v>
      </c>
      <c r="L46" s="14">
        <v>42935</v>
      </c>
      <c r="M46" s="14">
        <v>43214</v>
      </c>
      <c r="N46" s="14">
        <v>43267</v>
      </c>
      <c r="O46" s="24">
        <v>670000</v>
      </c>
      <c r="P46" s="86">
        <v>636500</v>
      </c>
      <c r="Q46" s="24">
        <v>636500</v>
      </c>
      <c r="R46" s="23">
        <f>O46-P46</f>
        <v>33500</v>
      </c>
      <c r="S46" s="89">
        <v>1324037.1599999999</v>
      </c>
    </row>
    <row r="47" spans="1:19" ht="90" x14ac:dyDescent="0.25">
      <c r="A47" s="2" t="s">
        <v>80</v>
      </c>
      <c r="B47" s="72" t="s">
        <v>22</v>
      </c>
      <c r="C47" s="9" t="s">
        <v>132</v>
      </c>
      <c r="D47" s="4" t="s">
        <v>81</v>
      </c>
      <c r="E47" s="4" t="s">
        <v>40</v>
      </c>
      <c r="F47" s="4" t="s">
        <v>29</v>
      </c>
      <c r="G47" s="47" t="s">
        <v>250</v>
      </c>
      <c r="H47" s="19" t="s">
        <v>302</v>
      </c>
      <c r="I47" s="2" t="s">
        <v>44</v>
      </c>
      <c r="J47" s="3" t="s">
        <v>78</v>
      </c>
      <c r="K47" s="11" t="s">
        <v>37</v>
      </c>
      <c r="L47" s="14">
        <v>43007</v>
      </c>
      <c r="M47" s="14">
        <v>43384</v>
      </c>
      <c r="N47" s="14">
        <v>43149</v>
      </c>
      <c r="O47" s="24">
        <v>32100.61</v>
      </c>
      <c r="P47" s="86">
        <v>30495.58</v>
      </c>
      <c r="Q47" s="24">
        <v>30495.58</v>
      </c>
      <c r="R47" s="23">
        <f>O47-P47</f>
        <v>1605.0299999999988</v>
      </c>
      <c r="S47" s="89"/>
    </row>
    <row r="48" spans="1:19" ht="90" x14ac:dyDescent="0.25">
      <c r="A48" s="2" t="s">
        <v>82</v>
      </c>
      <c r="B48" s="72" t="s">
        <v>23</v>
      </c>
      <c r="C48" s="9" t="s">
        <v>133</v>
      </c>
      <c r="D48" s="4" t="s">
        <v>83</v>
      </c>
      <c r="E48" s="4" t="s">
        <v>40</v>
      </c>
      <c r="F48" s="4" t="s">
        <v>29</v>
      </c>
      <c r="G48" s="47" t="s">
        <v>250</v>
      </c>
      <c r="H48" s="19" t="s">
        <v>302</v>
      </c>
      <c r="I48" s="2" t="s">
        <v>44</v>
      </c>
      <c r="J48" s="3" t="s">
        <v>78</v>
      </c>
      <c r="K48" s="11" t="s">
        <v>37</v>
      </c>
      <c r="L48" s="14">
        <v>43007</v>
      </c>
      <c r="M48" s="14">
        <v>43384</v>
      </c>
      <c r="N48" s="14">
        <v>43503</v>
      </c>
      <c r="O48" s="24">
        <v>73943.66</v>
      </c>
      <c r="P48" s="86">
        <v>70246.48</v>
      </c>
      <c r="Q48" s="24">
        <v>70246.48</v>
      </c>
      <c r="R48" s="23">
        <f>O48-P48</f>
        <v>3697.1800000000076</v>
      </c>
      <c r="S48" s="89"/>
    </row>
    <row r="49" spans="1:19" ht="104.25" customHeight="1" x14ac:dyDescent="0.25">
      <c r="A49" s="2" t="s">
        <v>84</v>
      </c>
      <c r="B49" s="72" t="s">
        <v>24</v>
      </c>
      <c r="C49" s="9" t="s">
        <v>134</v>
      </c>
      <c r="D49" s="4" t="s">
        <v>85</v>
      </c>
      <c r="E49" s="4" t="s">
        <v>40</v>
      </c>
      <c r="F49" s="4" t="s">
        <v>29</v>
      </c>
      <c r="G49" s="47" t="s">
        <v>250</v>
      </c>
      <c r="H49" s="19" t="s">
        <v>302</v>
      </c>
      <c r="I49" s="2" t="s">
        <v>44</v>
      </c>
      <c r="J49" s="3" t="s">
        <v>78</v>
      </c>
      <c r="K49" s="11" t="s">
        <v>37</v>
      </c>
      <c r="L49" s="14">
        <v>43007</v>
      </c>
      <c r="M49" s="14">
        <v>43384</v>
      </c>
      <c r="N49" s="14">
        <v>43503</v>
      </c>
      <c r="O49" s="24">
        <v>94823.63</v>
      </c>
      <c r="P49" s="86">
        <v>90082.45</v>
      </c>
      <c r="Q49" s="24">
        <v>90082.45</v>
      </c>
      <c r="R49" s="23">
        <f>O49-P49</f>
        <v>4741.1800000000076</v>
      </c>
      <c r="S49" s="89"/>
    </row>
    <row r="50" spans="1:19" s="48" customFormat="1" ht="30" x14ac:dyDescent="0.25">
      <c r="A50" s="51" t="s">
        <v>224</v>
      </c>
      <c r="B50" s="70" t="s">
        <v>225</v>
      </c>
      <c r="C50" s="34"/>
      <c r="D50" s="4" t="s">
        <v>226</v>
      </c>
      <c r="E50" s="52" t="s">
        <v>89</v>
      </c>
      <c r="F50" s="52" t="s">
        <v>29</v>
      </c>
      <c r="G50" s="47" t="s">
        <v>250</v>
      </c>
      <c r="H50" s="34"/>
      <c r="I50" s="51" t="s">
        <v>175</v>
      </c>
      <c r="J50" s="51"/>
      <c r="K50" s="56" t="s">
        <v>37</v>
      </c>
      <c r="L50" s="40"/>
      <c r="M50" s="40"/>
      <c r="N50" s="77"/>
      <c r="O50" s="50">
        <f>P50+R50</f>
        <v>2000</v>
      </c>
      <c r="P50" s="61">
        <v>2000</v>
      </c>
      <c r="Q50" s="50">
        <v>2000</v>
      </c>
      <c r="R50" s="61">
        <v>0</v>
      </c>
      <c r="S50" s="89"/>
    </row>
    <row r="51" spans="1:19" s="101" customFormat="1" ht="24.95" customHeight="1" x14ac:dyDescent="0.25">
      <c r="A51" s="95" t="s">
        <v>36</v>
      </c>
      <c r="B51" s="95"/>
      <c r="C51" s="96"/>
      <c r="D51" s="97"/>
      <c r="E51" s="97"/>
      <c r="F51" s="97"/>
      <c r="G51" s="97"/>
      <c r="H51" s="98"/>
      <c r="I51" s="95"/>
      <c r="J51" s="95"/>
      <c r="K51" s="95"/>
      <c r="L51" s="97"/>
      <c r="M51" s="97"/>
      <c r="N51" s="97"/>
      <c r="O51" s="104">
        <f>SUM(O52:O53)</f>
        <v>332499.5</v>
      </c>
      <c r="P51" s="104">
        <f t="shared" ref="P51:R51" si="11">SUM(P52:P53)</f>
        <v>315999.52</v>
      </c>
      <c r="Q51" s="104">
        <f t="shared" si="11"/>
        <v>315999.52</v>
      </c>
      <c r="R51" s="104">
        <f t="shared" si="11"/>
        <v>16499.979999999981</v>
      </c>
      <c r="S51" s="105"/>
    </row>
    <row r="52" spans="1:19" ht="152.25" customHeight="1" x14ac:dyDescent="0.25">
      <c r="A52" s="2" t="s">
        <v>71</v>
      </c>
      <c r="B52" s="72" t="s">
        <v>144</v>
      </c>
      <c r="C52" s="9" t="s">
        <v>136</v>
      </c>
      <c r="D52" s="4" t="s">
        <v>72</v>
      </c>
      <c r="E52" s="4" t="s">
        <v>40</v>
      </c>
      <c r="F52" s="4" t="s">
        <v>29</v>
      </c>
      <c r="G52" s="47" t="s">
        <v>250</v>
      </c>
      <c r="H52" s="17"/>
      <c r="I52" s="2" t="s">
        <v>44</v>
      </c>
      <c r="J52" s="3" t="s">
        <v>57</v>
      </c>
      <c r="K52" s="3" t="s">
        <v>52</v>
      </c>
      <c r="L52" s="27">
        <v>42661</v>
      </c>
      <c r="M52" s="14">
        <v>43104</v>
      </c>
      <c r="N52" s="14">
        <v>43276</v>
      </c>
      <c r="O52" s="24">
        <v>329999.5</v>
      </c>
      <c r="P52" s="86">
        <v>313499.52000000002</v>
      </c>
      <c r="Q52" s="24">
        <v>313499.52000000002</v>
      </c>
      <c r="R52" s="23">
        <f>O52-P52</f>
        <v>16499.979999999981</v>
      </c>
      <c r="S52" s="89"/>
    </row>
    <row r="53" spans="1:19" s="48" customFormat="1" ht="30" x14ac:dyDescent="0.25">
      <c r="A53" s="51" t="s">
        <v>218</v>
      </c>
      <c r="B53" s="70" t="s">
        <v>217</v>
      </c>
      <c r="C53" s="34"/>
      <c r="D53" s="52" t="s">
        <v>219</v>
      </c>
      <c r="E53" s="52" t="s">
        <v>89</v>
      </c>
      <c r="F53" s="52" t="s">
        <v>29</v>
      </c>
      <c r="G53" s="47" t="s">
        <v>250</v>
      </c>
      <c r="H53" s="51"/>
      <c r="I53" s="51" t="s">
        <v>175</v>
      </c>
      <c r="J53" s="51"/>
      <c r="K53" s="71" t="s">
        <v>37</v>
      </c>
      <c r="L53" s="52"/>
      <c r="M53" s="52"/>
      <c r="N53" s="77"/>
      <c r="O53" s="50">
        <f>P53+R53</f>
        <v>2500</v>
      </c>
      <c r="P53" s="61">
        <v>2500</v>
      </c>
      <c r="Q53" s="50">
        <v>2500</v>
      </c>
      <c r="R53" s="61">
        <v>0</v>
      </c>
      <c r="S53" s="89"/>
    </row>
    <row r="54" spans="1:19" s="101" customFormat="1" ht="24.95" customHeight="1" x14ac:dyDescent="0.25">
      <c r="A54" s="95" t="s">
        <v>100</v>
      </c>
      <c r="B54" s="95"/>
      <c r="C54" s="96"/>
      <c r="D54" s="97"/>
      <c r="E54" s="97"/>
      <c r="F54" s="97"/>
      <c r="G54" s="97"/>
      <c r="H54" s="98"/>
      <c r="I54" s="95"/>
      <c r="J54" s="95"/>
      <c r="K54" s="95"/>
      <c r="L54" s="97"/>
      <c r="M54" s="97"/>
      <c r="N54" s="97"/>
      <c r="O54" s="104">
        <f>SUM(O55:O61)</f>
        <v>1042763.23</v>
      </c>
      <c r="P54" s="104">
        <f t="shared" ref="P54:R54" si="12">SUM(P55:P61)</f>
        <v>942395.23</v>
      </c>
      <c r="Q54" s="104">
        <f t="shared" si="12"/>
        <v>942395.23</v>
      </c>
      <c r="R54" s="104">
        <f t="shared" si="12"/>
        <v>100368.00000000001</v>
      </c>
      <c r="S54" s="105"/>
    </row>
    <row r="55" spans="1:19" s="32" customFormat="1" ht="45" x14ac:dyDescent="0.25">
      <c r="A55" s="25">
        <v>112472</v>
      </c>
      <c r="B55" s="73" t="s">
        <v>101</v>
      </c>
      <c r="C55" s="26"/>
      <c r="D55" s="38"/>
      <c r="E55" s="38" t="s">
        <v>89</v>
      </c>
      <c r="F55" s="38" t="s">
        <v>29</v>
      </c>
      <c r="G55" s="47" t="s">
        <v>250</v>
      </c>
      <c r="H55" s="26"/>
      <c r="I55" s="26" t="s">
        <v>102</v>
      </c>
      <c r="J55" s="26"/>
      <c r="K55" s="3" t="s">
        <v>37</v>
      </c>
      <c r="L55" s="38"/>
      <c r="M55" s="38"/>
      <c r="N55" s="38"/>
      <c r="O55" s="50">
        <v>37780</v>
      </c>
      <c r="P55" s="61">
        <v>35891</v>
      </c>
      <c r="Q55" s="50">
        <v>35891</v>
      </c>
      <c r="R55" s="31">
        <f t="shared" ref="R55" si="13">O55-P55</f>
        <v>1889</v>
      </c>
      <c r="S55" s="89"/>
    </row>
    <row r="56" spans="1:19" s="32" customFormat="1" ht="45" x14ac:dyDescent="0.25">
      <c r="A56" s="26" t="s">
        <v>103</v>
      </c>
      <c r="B56" s="73" t="s">
        <v>104</v>
      </c>
      <c r="C56" s="26"/>
      <c r="D56" s="38" t="s">
        <v>106</v>
      </c>
      <c r="E56" s="38" t="s">
        <v>89</v>
      </c>
      <c r="F56" s="38" t="s">
        <v>29</v>
      </c>
      <c r="G56" s="47" t="s">
        <v>250</v>
      </c>
      <c r="H56" s="26"/>
      <c r="I56" s="26" t="s">
        <v>105</v>
      </c>
      <c r="J56" s="26"/>
      <c r="K56" s="3" t="s">
        <v>37</v>
      </c>
      <c r="L56" s="38"/>
      <c r="M56" s="38"/>
      <c r="N56" s="27">
        <v>42220</v>
      </c>
      <c r="O56" s="50">
        <v>110356.08</v>
      </c>
      <c r="P56" s="61">
        <v>80000</v>
      </c>
      <c r="Q56" s="50">
        <v>80000</v>
      </c>
      <c r="R56" s="31">
        <f t="shared" ref="R56" si="14">O56-P56</f>
        <v>30356.080000000002</v>
      </c>
      <c r="S56" s="89"/>
    </row>
    <row r="57" spans="1:19" s="48" customFormat="1" ht="30" x14ac:dyDescent="0.25">
      <c r="A57" s="51" t="s">
        <v>209</v>
      </c>
      <c r="B57" s="70" t="s">
        <v>210</v>
      </c>
      <c r="C57" s="34"/>
      <c r="D57" s="52" t="s">
        <v>211</v>
      </c>
      <c r="E57" s="52" t="s">
        <v>89</v>
      </c>
      <c r="F57" s="52" t="s">
        <v>29</v>
      </c>
      <c r="G57" s="47" t="s">
        <v>250</v>
      </c>
      <c r="H57" s="51"/>
      <c r="I57" s="51" t="s">
        <v>175</v>
      </c>
      <c r="J57" s="51"/>
      <c r="K57" s="71" t="s">
        <v>37</v>
      </c>
      <c r="L57" s="52"/>
      <c r="M57" s="40"/>
      <c r="N57" s="77"/>
      <c r="O57" s="50">
        <f>P57+R57</f>
        <v>18000</v>
      </c>
      <c r="P57" s="61">
        <v>18000</v>
      </c>
      <c r="Q57" s="50">
        <v>18000</v>
      </c>
      <c r="R57" s="42"/>
      <c r="S57" s="89"/>
    </row>
    <row r="58" spans="1:19" s="48" customFormat="1" ht="30" x14ac:dyDescent="0.25">
      <c r="A58" s="51" t="s">
        <v>213</v>
      </c>
      <c r="B58" s="70" t="s">
        <v>212</v>
      </c>
      <c r="C58" s="34"/>
      <c r="D58" s="52" t="s">
        <v>211</v>
      </c>
      <c r="E58" s="52" t="s">
        <v>89</v>
      </c>
      <c r="F58" s="52" t="s">
        <v>29</v>
      </c>
      <c r="G58" s="47" t="s">
        <v>250</v>
      </c>
      <c r="H58" s="51"/>
      <c r="I58" s="51" t="s">
        <v>175</v>
      </c>
      <c r="J58" s="51"/>
      <c r="K58" s="71" t="s">
        <v>37</v>
      </c>
      <c r="L58" s="52"/>
      <c r="M58" s="40"/>
      <c r="N58" s="77"/>
      <c r="O58" s="50">
        <f>P58+R58</f>
        <v>25000</v>
      </c>
      <c r="P58" s="61">
        <v>25000</v>
      </c>
      <c r="Q58" s="50">
        <v>25000</v>
      </c>
      <c r="R58" s="42"/>
      <c r="S58" s="89"/>
    </row>
    <row r="59" spans="1:19" s="48" customFormat="1" ht="120" x14ac:dyDescent="0.25">
      <c r="A59" s="51" t="s">
        <v>214</v>
      </c>
      <c r="B59" s="70" t="s">
        <v>215</v>
      </c>
      <c r="C59" s="34"/>
      <c r="D59" s="52" t="s">
        <v>106</v>
      </c>
      <c r="E59" s="52" t="s">
        <v>89</v>
      </c>
      <c r="F59" s="52" t="s">
        <v>29</v>
      </c>
      <c r="G59" s="47" t="s">
        <v>250</v>
      </c>
      <c r="H59" s="51"/>
      <c r="I59" s="51" t="s">
        <v>105</v>
      </c>
      <c r="J59" s="51" t="s">
        <v>216</v>
      </c>
      <c r="K59" s="71" t="s">
        <v>37</v>
      </c>
      <c r="L59" s="52"/>
      <c r="M59" s="40"/>
      <c r="N59" s="77"/>
      <c r="O59" s="50">
        <f>P59+R59</f>
        <v>110356.8</v>
      </c>
      <c r="P59" s="61">
        <v>80000</v>
      </c>
      <c r="Q59" s="50">
        <v>80000</v>
      </c>
      <c r="R59" s="53">
        <v>30356.799999999999</v>
      </c>
      <c r="S59" s="89"/>
    </row>
    <row r="60" spans="1:19" s="21" customFormat="1" ht="30" x14ac:dyDescent="0.25">
      <c r="A60" s="26">
        <v>22310120088</v>
      </c>
      <c r="B60" s="73" t="s">
        <v>178</v>
      </c>
      <c r="C60" s="55"/>
      <c r="D60" s="38" t="s">
        <v>180</v>
      </c>
      <c r="E60" s="4" t="s">
        <v>40</v>
      </c>
      <c r="F60" s="38" t="s">
        <v>29</v>
      </c>
      <c r="G60" s="47" t="s">
        <v>250</v>
      </c>
      <c r="H60" s="55"/>
      <c r="I60" s="55"/>
      <c r="J60" s="51" t="s">
        <v>162</v>
      </c>
      <c r="K60" s="3" t="s">
        <v>37</v>
      </c>
      <c r="L60" s="22"/>
      <c r="M60" s="22"/>
      <c r="N60" s="59"/>
      <c r="O60" s="50">
        <f t="shared" ref="O60:O61" si="15">P60+R60</f>
        <v>313967.59999999998</v>
      </c>
      <c r="P60" s="61">
        <v>298258.36</v>
      </c>
      <c r="Q60" s="50">
        <v>298258.36</v>
      </c>
      <c r="R60" s="31">
        <v>15709.24</v>
      </c>
      <c r="S60" s="89"/>
    </row>
    <row r="61" spans="1:19" s="21" customFormat="1" ht="30" x14ac:dyDescent="0.25">
      <c r="A61" s="26">
        <v>22310120090</v>
      </c>
      <c r="B61" s="73" t="s">
        <v>179</v>
      </c>
      <c r="C61" s="55"/>
      <c r="D61" s="38" t="s">
        <v>181</v>
      </c>
      <c r="E61" s="4" t="s">
        <v>40</v>
      </c>
      <c r="F61" s="38" t="s">
        <v>29</v>
      </c>
      <c r="G61" s="47" t="s">
        <v>250</v>
      </c>
      <c r="H61" s="55"/>
      <c r="I61" s="55"/>
      <c r="J61" s="51" t="s">
        <v>162</v>
      </c>
      <c r="K61" s="3" t="s">
        <v>37</v>
      </c>
      <c r="L61" s="22"/>
      <c r="M61" s="22"/>
      <c r="N61" s="59"/>
      <c r="O61" s="50">
        <f t="shared" si="15"/>
        <v>427302.75</v>
      </c>
      <c r="P61" s="61">
        <v>405245.87</v>
      </c>
      <c r="Q61" s="50">
        <v>405245.87</v>
      </c>
      <c r="R61" s="31">
        <v>22056.880000000001</v>
      </c>
      <c r="S61" s="89"/>
    </row>
    <row r="62" spans="1:19" s="112" customFormat="1" ht="24.95" customHeight="1" x14ac:dyDescent="0.25">
      <c r="A62" s="109" t="s">
        <v>157</v>
      </c>
      <c r="B62" s="110"/>
      <c r="C62" s="111"/>
      <c r="D62" s="102"/>
      <c r="E62" s="102"/>
      <c r="F62" s="102"/>
      <c r="G62" s="102"/>
      <c r="H62" s="103"/>
      <c r="I62" s="102"/>
      <c r="J62" s="110"/>
      <c r="K62" s="109"/>
      <c r="L62" s="102"/>
      <c r="M62" s="102"/>
      <c r="N62" s="102"/>
      <c r="O62" s="99">
        <f>SUM(O63:O66)</f>
        <v>1576603.52</v>
      </c>
      <c r="P62" s="99">
        <f t="shared" ref="P62:R62" si="16">SUM(P63:P66)</f>
        <v>1487030.25</v>
      </c>
      <c r="Q62" s="99">
        <f t="shared" si="16"/>
        <v>1487030.25</v>
      </c>
      <c r="R62" s="99">
        <f t="shared" si="16"/>
        <v>89573.27</v>
      </c>
      <c r="S62" s="105"/>
    </row>
    <row r="63" spans="1:19" s="48" customFormat="1" ht="30" x14ac:dyDescent="0.25">
      <c r="A63" s="51">
        <v>22310120085</v>
      </c>
      <c r="B63" s="70" t="s">
        <v>163</v>
      </c>
      <c r="C63" s="51"/>
      <c r="D63" s="52" t="s">
        <v>164</v>
      </c>
      <c r="E63" s="4" t="s">
        <v>40</v>
      </c>
      <c r="F63" s="4" t="s">
        <v>29</v>
      </c>
      <c r="G63" s="47" t="s">
        <v>250</v>
      </c>
      <c r="H63" s="34"/>
      <c r="I63" s="34"/>
      <c r="J63" s="51" t="s">
        <v>162</v>
      </c>
      <c r="K63" s="3" t="s">
        <v>37</v>
      </c>
      <c r="L63" s="40"/>
      <c r="M63" s="40"/>
      <c r="N63" s="40"/>
      <c r="O63" s="50">
        <f t="shared" ref="O63:O66" si="17">P63+R63</f>
        <v>324355.83</v>
      </c>
      <c r="P63" s="61">
        <v>308001.59000000003</v>
      </c>
      <c r="Q63" s="50">
        <v>308001.59000000003</v>
      </c>
      <c r="R63" s="53">
        <v>16354.24</v>
      </c>
      <c r="S63" s="89"/>
    </row>
    <row r="64" spans="1:19" s="48" customFormat="1" ht="30" x14ac:dyDescent="0.25">
      <c r="A64" s="51">
        <v>22310120089</v>
      </c>
      <c r="B64" s="70" t="s">
        <v>172</v>
      </c>
      <c r="C64" s="34"/>
      <c r="D64" s="52" t="s">
        <v>173</v>
      </c>
      <c r="E64" s="4" t="s">
        <v>40</v>
      </c>
      <c r="F64" s="4" t="s">
        <v>29</v>
      </c>
      <c r="G64" s="47" t="s">
        <v>250</v>
      </c>
      <c r="H64" s="34"/>
      <c r="I64" s="34"/>
      <c r="J64" s="51" t="s">
        <v>162</v>
      </c>
      <c r="K64" s="3" t="s">
        <v>37</v>
      </c>
      <c r="L64" s="40"/>
      <c r="M64" s="40"/>
      <c r="N64" s="77"/>
      <c r="O64" s="50">
        <f t="shared" si="17"/>
        <v>464091.67</v>
      </c>
      <c r="P64" s="61">
        <v>439610.61</v>
      </c>
      <c r="Q64" s="50">
        <v>439610.61</v>
      </c>
      <c r="R64" s="53">
        <v>24481.06</v>
      </c>
      <c r="S64" s="89"/>
    </row>
    <row r="65" spans="1:19" s="48" customFormat="1" ht="30" x14ac:dyDescent="0.25">
      <c r="A65" s="51">
        <v>22310120086</v>
      </c>
      <c r="B65" s="70" t="s">
        <v>165</v>
      </c>
      <c r="C65" s="34"/>
      <c r="D65" s="52" t="s">
        <v>166</v>
      </c>
      <c r="E65" s="4" t="s">
        <v>40</v>
      </c>
      <c r="F65" s="4" t="s">
        <v>29</v>
      </c>
      <c r="G65" s="47" t="s">
        <v>250</v>
      </c>
      <c r="H65" s="34"/>
      <c r="I65" s="34"/>
      <c r="J65" s="51" t="s">
        <v>162</v>
      </c>
      <c r="K65" s="3" t="s">
        <v>37</v>
      </c>
      <c r="L65" s="40"/>
      <c r="M65" s="40"/>
      <c r="N65" s="77"/>
      <c r="O65" s="50">
        <f t="shared" ref="O65" si="18">P65+R65</f>
        <v>768256.02</v>
      </c>
      <c r="P65" s="61">
        <v>728418.05</v>
      </c>
      <c r="Q65" s="50">
        <v>728418.05</v>
      </c>
      <c r="R65" s="53">
        <v>39837.97</v>
      </c>
      <c r="S65" s="89"/>
    </row>
    <row r="66" spans="1:19" s="48" customFormat="1" ht="45" x14ac:dyDescent="0.25">
      <c r="A66" s="51" t="s">
        <v>206</v>
      </c>
      <c r="B66" s="70" t="s">
        <v>207</v>
      </c>
      <c r="C66" s="34"/>
      <c r="D66" s="52" t="s">
        <v>208</v>
      </c>
      <c r="E66" s="38" t="s">
        <v>89</v>
      </c>
      <c r="F66" s="52" t="s">
        <v>29</v>
      </c>
      <c r="G66" s="47" t="s">
        <v>250</v>
      </c>
      <c r="H66" s="34"/>
      <c r="I66" s="51" t="s">
        <v>47</v>
      </c>
      <c r="J66" s="34"/>
      <c r="K66" s="71" t="s">
        <v>37</v>
      </c>
      <c r="L66" s="40"/>
      <c r="M66" s="40"/>
      <c r="N66" s="77"/>
      <c r="O66" s="50">
        <f t="shared" si="17"/>
        <v>19900</v>
      </c>
      <c r="P66" s="61">
        <v>11000</v>
      </c>
      <c r="Q66" s="50">
        <v>11000</v>
      </c>
      <c r="R66" s="53">
        <v>8900</v>
      </c>
      <c r="S66" s="89"/>
    </row>
    <row r="67" spans="1:19" s="112" customFormat="1" ht="24.95" customHeight="1" x14ac:dyDescent="0.25">
      <c r="A67" s="110" t="s">
        <v>158</v>
      </c>
      <c r="B67" s="110"/>
      <c r="C67" s="111"/>
      <c r="D67" s="102"/>
      <c r="E67" s="102"/>
      <c r="F67" s="102"/>
      <c r="G67" s="102"/>
      <c r="H67" s="103"/>
      <c r="I67" s="110"/>
      <c r="J67" s="110"/>
      <c r="K67" s="110"/>
      <c r="L67" s="102"/>
      <c r="M67" s="102"/>
      <c r="N67" s="102"/>
      <c r="O67" s="99">
        <f>SUM(O68:O72)</f>
        <v>687763.75</v>
      </c>
      <c r="P67" s="99">
        <f t="shared" ref="P67:R67" si="19">SUM(P68:P72)</f>
        <v>649230.74</v>
      </c>
      <c r="Q67" s="99">
        <f t="shared" si="19"/>
        <v>649230.74</v>
      </c>
      <c r="R67" s="99">
        <f t="shared" si="19"/>
        <v>38533.01</v>
      </c>
      <c r="S67" s="105"/>
    </row>
    <row r="68" spans="1:19" s="48" customFormat="1" ht="30" x14ac:dyDescent="0.25">
      <c r="A68" s="51">
        <v>22310120087</v>
      </c>
      <c r="B68" s="70" t="s">
        <v>167</v>
      </c>
      <c r="C68" s="34"/>
      <c r="D68" s="52" t="s">
        <v>168</v>
      </c>
      <c r="E68" s="4" t="s">
        <v>40</v>
      </c>
      <c r="F68" s="4" t="s">
        <v>29</v>
      </c>
      <c r="G68" s="47" t="s">
        <v>250</v>
      </c>
      <c r="H68" s="34"/>
      <c r="I68" s="34"/>
      <c r="J68" s="51" t="s">
        <v>162</v>
      </c>
      <c r="K68" s="3" t="s">
        <v>37</v>
      </c>
      <c r="L68" s="40"/>
      <c r="M68" s="40"/>
      <c r="N68" s="40"/>
      <c r="O68" s="50">
        <f t="shared" ref="O68" si="20">P68+R68</f>
        <v>649393.75</v>
      </c>
      <c r="P68" s="61">
        <v>616230.74</v>
      </c>
      <c r="Q68" s="50">
        <v>616230.74</v>
      </c>
      <c r="R68" s="53">
        <v>33163.01</v>
      </c>
      <c r="S68" s="89"/>
    </row>
    <row r="69" spans="1:19" s="48" customFormat="1" ht="30" x14ac:dyDescent="0.25">
      <c r="A69" s="51" t="s">
        <v>191</v>
      </c>
      <c r="B69" s="70" t="s">
        <v>192</v>
      </c>
      <c r="C69" s="51"/>
      <c r="D69" s="52" t="s">
        <v>190</v>
      </c>
      <c r="E69" s="52" t="s">
        <v>89</v>
      </c>
      <c r="F69" s="52" t="s">
        <v>29</v>
      </c>
      <c r="G69" s="47" t="s">
        <v>250</v>
      </c>
      <c r="H69" s="51"/>
      <c r="I69" s="51" t="s">
        <v>175</v>
      </c>
      <c r="J69" s="51"/>
      <c r="K69" s="71" t="s">
        <v>37</v>
      </c>
      <c r="L69" s="40"/>
      <c r="M69" s="40"/>
      <c r="N69" s="77"/>
      <c r="O69" s="50">
        <f>P69+R69</f>
        <v>500</v>
      </c>
      <c r="P69" s="61">
        <v>500</v>
      </c>
      <c r="Q69" s="50">
        <v>500</v>
      </c>
      <c r="R69" s="42"/>
      <c r="S69" s="89"/>
    </row>
    <row r="70" spans="1:19" s="48" customFormat="1" ht="30" x14ac:dyDescent="0.25">
      <c r="A70" s="51" t="s">
        <v>203</v>
      </c>
      <c r="B70" s="70" t="s">
        <v>202</v>
      </c>
      <c r="C70" s="34"/>
      <c r="D70" s="52" t="s">
        <v>204</v>
      </c>
      <c r="E70" s="52" t="s">
        <v>89</v>
      </c>
      <c r="F70" s="52" t="s">
        <v>29</v>
      </c>
      <c r="G70" s="47" t="s">
        <v>250</v>
      </c>
      <c r="H70" s="51"/>
      <c r="I70" s="51" t="s">
        <v>175</v>
      </c>
      <c r="J70" s="51"/>
      <c r="K70" s="71" t="s">
        <v>37</v>
      </c>
      <c r="L70" s="40"/>
      <c r="M70" s="40"/>
      <c r="N70" s="77"/>
      <c r="O70" s="50">
        <f>P70+R70</f>
        <v>5500</v>
      </c>
      <c r="P70" s="61">
        <v>5500</v>
      </c>
      <c r="Q70" s="50">
        <v>5500</v>
      </c>
      <c r="R70" s="42"/>
      <c r="S70" s="89"/>
    </row>
    <row r="71" spans="1:19" s="48" customFormat="1" ht="45" x14ac:dyDescent="0.25">
      <c r="A71" s="51" t="s">
        <v>195</v>
      </c>
      <c r="B71" s="70" t="s">
        <v>196</v>
      </c>
      <c r="C71" s="34"/>
      <c r="D71" s="52" t="s">
        <v>194</v>
      </c>
      <c r="E71" s="52" t="s">
        <v>89</v>
      </c>
      <c r="F71" s="52" t="s">
        <v>29</v>
      </c>
      <c r="G71" s="47" t="s">
        <v>250</v>
      </c>
      <c r="H71" s="34"/>
      <c r="I71" s="51" t="s">
        <v>197</v>
      </c>
      <c r="J71" s="51" t="s">
        <v>193</v>
      </c>
      <c r="K71" s="71" t="s">
        <v>37</v>
      </c>
      <c r="L71" s="40"/>
      <c r="M71" s="40"/>
      <c r="N71" s="77"/>
      <c r="O71" s="50">
        <f>P71+R71</f>
        <v>7370</v>
      </c>
      <c r="P71" s="61">
        <v>7000</v>
      </c>
      <c r="Q71" s="50">
        <v>7000</v>
      </c>
      <c r="R71" s="53">
        <v>370</v>
      </c>
      <c r="S71" s="89"/>
    </row>
    <row r="72" spans="1:19" s="48" customFormat="1" ht="30" x14ac:dyDescent="0.25">
      <c r="A72" s="51" t="s">
        <v>199</v>
      </c>
      <c r="B72" s="70" t="s">
        <v>200</v>
      </c>
      <c r="C72" s="34"/>
      <c r="D72" s="52" t="s">
        <v>201</v>
      </c>
      <c r="E72" s="52" t="s">
        <v>89</v>
      </c>
      <c r="F72" s="52" t="s">
        <v>29</v>
      </c>
      <c r="G72" s="47" t="s">
        <v>250</v>
      </c>
      <c r="H72" s="34"/>
      <c r="I72" s="51" t="s">
        <v>198</v>
      </c>
      <c r="J72" s="51" t="s">
        <v>186</v>
      </c>
      <c r="K72" s="71" t="s">
        <v>37</v>
      </c>
      <c r="L72" s="40"/>
      <c r="M72" s="40"/>
      <c r="N72" s="77"/>
      <c r="O72" s="50">
        <f>P72+R72</f>
        <v>25000</v>
      </c>
      <c r="P72" s="61">
        <v>20000</v>
      </c>
      <c r="Q72" s="50">
        <v>20000</v>
      </c>
      <c r="R72" s="53">
        <v>5000</v>
      </c>
      <c r="S72" s="89"/>
    </row>
    <row r="73" spans="1:19" s="112" customFormat="1" ht="24.95" customHeight="1" x14ac:dyDescent="0.25">
      <c r="A73" s="109" t="s">
        <v>159</v>
      </c>
      <c r="B73" s="110"/>
      <c r="C73" s="113"/>
      <c r="D73" s="102"/>
      <c r="E73" s="102"/>
      <c r="F73" s="102"/>
      <c r="G73" s="102"/>
      <c r="H73" s="103"/>
      <c r="I73" s="102"/>
      <c r="J73" s="110"/>
      <c r="K73" s="109"/>
      <c r="L73" s="102"/>
      <c r="M73" s="102"/>
      <c r="N73" s="102"/>
      <c r="O73" s="99">
        <f>SUM(O74:O77)</f>
        <v>238031.21</v>
      </c>
      <c r="P73" s="99">
        <f t="shared" ref="P73:R73" si="21">SUM(P74:P77)</f>
        <v>224051.21</v>
      </c>
      <c r="Q73" s="99">
        <f t="shared" si="21"/>
        <v>224051.21</v>
      </c>
      <c r="R73" s="99">
        <f t="shared" si="21"/>
        <v>13980</v>
      </c>
      <c r="S73" s="105"/>
    </row>
    <row r="74" spans="1:19" s="48" customFormat="1" ht="30" x14ac:dyDescent="0.25">
      <c r="A74" s="54">
        <v>22310120107</v>
      </c>
      <c r="B74" s="70" t="s">
        <v>170</v>
      </c>
      <c r="C74" s="69"/>
      <c r="D74" s="52" t="s">
        <v>171</v>
      </c>
      <c r="E74" s="4" t="s">
        <v>40</v>
      </c>
      <c r="F74" s="4" t="s">
        <v>29</v>
      </c>
      <c r="G74" s="47" t="s">
        <v>250</v>
      </c>
      <c r="H74" s="69"/>
      <c r="I74" s="69"/>
      <c r="J74" s="54" t="s">
        <v>162</v>
      </c>
      <c r="K74" s="11" t="s">
        <v>37</v>
      </c>
      <c r="L74" s="40"/>
      <c r="M74" s="40"/>
      <c r="N74" s="40"/>
      <c r="O74" s="50">
        <f>P74+R74</f>
        <v>222581.21</v>
      </c>
      <c r="P74" s="61">
        <v>211251.21</v>
      </c>
      <c r="Q74" s="50">
        <v>211251.21</v>
      </c>
      <c r="R74" s="53">
        <v>11330</v>
      </c>
      <c r="S74" s="89"/>
    </row>
    <row r="75" spans="1:19" s="48" customFormat="1" ht="30" x14ac:dyDescent="0.25">
      <c r="A75" s="54" t="s">
        <v>177</v>
      </c>
      <c r="B75" s="70" t="s">
        <v>176</v>
      </c>
      <c r="C75" s="69"/>
      <c r="D75" s="52" t="s">
        <v>174</v>
      </c>
      <c r="E75" s="4" t="s">
        <v>89</v>
      </c>
      <c r="F75" s="4" t="s">
        <v>29</v>
      </c>
      <c r="G75" s="47" t="s">
        <v>250</v>
      </c>
      <c r="H75" s="69"/>
      <c r="I75" s="54" t="s">
        <v>175</v>
      </c>
      <c r="J75" s="54"/>
      <c r="K75" s="11" t="s">
        <v>37</v>
      </c>
      <c r="L75" s="40"/>
      <c r="M75" s="40"/>
      <c r="N75" s="77"/>
      <c r="O75" s="50">
        <f>P75+R75</f>
        <v>500</v>
      </c>
      <c r="P75" s="61">
        <v>500</v>
      </c>
      <c r="Q75" s="50">
        <v>500</v>
      </c>
      <c r="R75" s="42"/>
      <c r="S75" s="89"/>
    </row>
    <row r="76" spans="1:19" s="48" customFormat="1" ht="30" x14ac:dyDescent="0.25">
      <c r="A76" s="54" t="s">
        <v>184</v>
      </c>
      <c r="B76" s="70" t="s">
        <v>183</v>
      </c>
      <c r="C76" s="69"/>
      <c r="D76" s="52" t="s">
        <v>182</v>
      </c>
      <c r="E76" s="52" t="s">
        <v>89</v>
      </c>
      <c r="F76" s="52" t="s">
        <v>29</v>
      </c>
      <c r="G76" s="47" t="s">
        <v>250</v>
      </c>
      <c r="H76" s="54"/>
      <c r="I76" s="54" t="s">
        <v>175</v>
      </c>
      <c r="J76" s="54"/>
      <c r="K76" s="56" t="s">
        <v>37</v>
      </c>
      <c r="L76" s="40"/>
      <c r="M76" s="40"/>
      <c r="N76" s="77"/>
      <c r="O76" s="50">
        <f>P76+R76</f>
        <v>1800</v>
      </c>
      <c r="P76" s="61">
        <v>1800</v>
      </c>
      <c r="Q76" s="50">
        <v>1800</v>
      </c>
      <c r="R76" s="42"/>
      <c r="S76" s="89"/>
    </row>
    <row r="77" spans="1:19" s="48" customFormat="1" ht="30" x14ac:dyDescent="0.25">
      <c r="A77" s="54" t="s">
        <v>188</v>
      </c>
      <c r="B77" s="70" t="s">
        <v>189</v>
      </c>
      <c r="C77" s="69"/>
      <c r="D77" s="52" t="s">
        <v>185</v>
      </c>
      <c r="E77" s="52" t="s">
        <v>89</v>
      </c>
      <c r="F77" s="52" t="s">
        <v>29</v>
      </c>
      <c r="G77" s="47" t="s">
        <v>250</v>
      </c>
      <c r="H77" s="54"/>
      <c r="I77" s="54" t="s">
        <v>187</v>
      </c>
      <c r="J77" s="54" t="s">
        <v>186</v>
      </c>
      <c r="K77" s="56" t="s">
        <v>37</v>
      </c>
      <c r="L77" s="40"/>
      <c r="M77" s="40"/>
      <c r="N77" s="77"/>
      <c r="O77" s="50">
        <f>P77+R77</f>
        <v>13150</v>
      </c>
      <c r="P77" s="61">
        <v>10500</v>
      </c>
      <c r="Q77" s="50">
        <v>10500</v>
      </c>
      <c r="R77" s="53">
        <v>2650</v>
      </c>
      <c r="S77" s="89"/>
    </row>
  </sheetData>
  <mergeCells count="1">
    <mergeCell ref="A1:L1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BANM_Prehľad projekov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beata BS. sarinova</cp:lastModifiedBy>
  <cp:lastPrinted>2022-05-23T09:47:35Z</cp:lastPrinted>
  <dcterms:created xsi:type="dcterms:W3CDTF">2021-12-10T13:43:55Z</dcterms:created>
  <dcterms:modified xsi:type="dcterms:W3CDTF">2023-07-04T07:16:54Z</dcterms:modified>
</cp:coreProperties>
</file>